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10" yWindow="65416" windowWidth="17955" windowHeight="11760" activeTab="0"/>
  </bookViews>
  <sheets>
    <sheet name=" Combustion" sheetId="1" r:id="rId1"/>
    <sheet name="Combustion Input" sheetId="2" r:id="rId2"/>
    <sheet name="Rev" sheetId="3" r:id="rId3"/>
  </sheets>
  <externalReferences>
    <externalReference r:id="rId6"/>
    <externalReference r:id="rId7"/>
  </externalReferences>
  <definedNames>
    <definedName name="app">#REF!</definedName>
    <definedName name="bef">#REF!</definedName>
    <definedName name="cd">#REF!</definedName>
    <definedName name="control">#REF!</definedName>
    <definedName name="controls">#REF!</definedName>
    <definedName name="formaldehyde">'[2]2007'!#REF!</definedName>
    <definedName name="formHAP3aldehyde">'[2]2007'!#REF!</definedName>
    <definedName name="fuel">'Combustion Input'!$E$28:$E$30</definedName>
    <definedName name="fuels">'Combustion Input'!$E$23:$E$25</definedName>
    <definedName name="hap1">'[2]2007'!#REF!</definedName>
    <definedName name="hap2">'[2]2007'!#REF!</definedName>
    <definedName name="hap3">'[2]2007'!#REF!</definedName>
    <definedName name="hap4">'[2]2007'!#REF!</definedName>
    <definedName name="hap5">'[2]2007'!#REF!</definedName>
    <definedName name="inherent">#REF!</definedName>
    <definedName name="MEK">'[2]2007'!#REF!</definedName>
    <definedName name="MIBK">'[2]2007'!#REF!</definedName>
    <definedName name="moisture">#REF!</definedName>
    <definedName name="moistures">#REF!</definedName>
    <definedName name="month_1">'[1]Month 1'!$M$35</definedName>
    <definedName name="month_10">'[1]month10'!$O$46</definedName>
    <definedName name="month_11">'[1]month11'!$O$46</definedName>
    <definedName name="month_12">'[1]month12'!$O$46</definedName>
    <definedName name="month_2">'[1]Month 2'!$O$46</definedName>
    <definedName name="month_3">'[1]month3'!$O$46</definedName>
    <definedName name="month_4">'[1]month4'!$O$46</definedName>
    <definedName name="month_5">'[1]month5'!$O$46</definedName>
    <definedName name="month_6">'[1]month6'!$O$46</definedName>
    <definedName name="month_7">'[1]month7'!$O$46</definedName>
    <definedName name="month_8">'[1]month8'!$O$46</definedName>
    <definedName name="month_9">'[1]month9'!$O$46</definedName>
    <definedName name="nox">'Combustion Input'!$B$31:$B$32</definedName>
    <definedName name="operation">#REF!</definedName>
    <definedName name="species">#REF!</definedName>
    <definedName name="structure">#REF!</definedName>
    <definedName name="throughput">#REF!</definedName>
    <definedName name="toluene">'[2]2007'!#REF!</definedName>
    <definedName name="unit">'Combustion Input'!$B$28</definedName>
    <definedName name="units">'Combustion Input'!$B$23:$B$25</definedName>
    <definedName name="wood">#REF!</definedName>
    <definedName name="xylene">'[2]2007'!#REF!</definedName>
  </definedNames>
  <calcPr fullCalcOnLoad="1"/>
</workbook>
</file>

<file path=xl/sharedStrings.xml><?xml version="1.0" encoding="utf-8"?>
<sst xmlns="http://schemas.openxmlformats.org/spreadsheetml/2006/main" count="108" uniqueCount="65">
  <si>
    <t xml:space="preserve">Facility Name </t>
  </si>
  <si>
    <t>Existing State Air Permit Number</t>
  </si>
  <si>
    <t>PM</t>
  </si>
  <si>
    <t>Hours/Day</t>
  </si>
  <si>
    <t>Days/Year</t>
  </si>
  <si>
    <t>Yes</t>
  </si>
  <si>
    <t>No</t>
  </si>
  <si>
    <t>Equipment or Unit ID</t>
  </si>
  <si>
    <t>Potential Operating Time</t>
  </si>
  <si>
    <t>kW</t>
  </si>
  <si>
    <t>Emission Factors:</t>
  </si>
  <si>
    <t>VOC</t>
  </si>
  <si>
    <t>lb/HP-hr-</t>
  </si>
  <si>
    <t>lb/MMBTU-</t>
  </si>
  <si>
    <t>Diesel Industrial Engine (&lt; 600 HP)</t>
  </si>
  <si>
    <r>
      <t>PM</t>
    </r>
    <r>
      <rPr>
        <b/>
        <vertAlign val="subscript"/>
        <sz val="8"/>
        <rFont val="Arial"/>
        <family val="2"/>
      </rPr>
      <t>10</t>
    </r>
  </si>
  <si>
    <r>
      <t>PM</t>
    </r>
    <r>
      <rPr>
        <b/>
        <vertAlign val="subscript"/>
        <sz val="8"/>
        <rFont val="Arial"/>
        <family val="2"/>
      </rPr>
      <t>2.5</t>
    </r>
  </si>
  <si>
    <r>
      <t>NO</t>
    </r>
    <r>
      <rPr>
        <b/>
        <vertAlign val="subscript"/>
        <sz val="8"/>
        <rFont val="Arial"/>
        <family val="2"/>
      </rPr>
      <t>X</t>
    </r>
  </si>
  <si>
    <t>Units</t>
  </si>
  <si>
    <t>Fuel</t>
  </si>
  <si>
    <t>PM (lb/hr)</t>
  </si>
  <si>
    <t>PM (TPY)</t>
  </si>
  <si>
    <t>Natural Gas - Small (&lt;100) Uncontrolled</t>
  </si>
  <si>
    <r>
      <t>lb/10</t>
    </r>
    <r>
      <rPr>
        <vertAlign val="superscript"/>
        <sz val="8"/>
        <rFont val="Arial"/>
        <family val="2"/>
      </rPr>
      <t>6</t>
    </r>
    <r>
      <rPr>
        <sz val="8"/>
        <rFont val="Arial"/>
        <family val="2"/>
      </rPr>
      <t xml:space="preserve"> SCF-</t>
    </r>
  </si>
  <si>
    <t>Distillate (#2) Oil Fired (&lt; 10 mmbtu/hr)</t>
  </si>
  <si>
    <r>
      <t>lb/10</t>
    </r>
    <r>
      <rPr>
        <vertAlign val="superscript"/>
        <sz val="8"/>
        <rFont val="Arial"/>
        <family val="2"/>
      </rPr>
      <t>3</t>
    </r>
    <r>
      <rPr>
        <sz val="8"/>
        <rFont val="Arial"/>
        <family val="2"/>
      </rPr>
      <t xml:space="preserve"> gal-</t>
    </r>
  </si>
  <si>
    <t>Distillate (#2) Oil Fired (10 - 100 mmbtu/hr)</t>
  </si>
  <si>
    <t>Propane</t>
  </si>
  <si>
    <r>
      <t>PM</t>
    </r>
    <r>
      <rPr>
        <vertAlign val="subscript"/>
        <sz val="8"/>
        <rFont val="Arial"/>
        <family val="2"/>
      </rPr>
      <t>10</t>
    </r>
  </si>
  <si>
    <r>
      <t>PM</t>
    </r>
    <r>
      <rPr>
        <vertAlign val="subscript"/>
        <sz val="8"/>
        <rFont val="Arial"/>
        <family val="2"/>
      </rPr>
      <t>2.5</t>
    </r>
  </si>
  <si>
    <t>hp</t>
  </si>
  <si>
    <t>MMBTU/hr</t>
  </si>
  <si>
    <t>Fuels</t>
  </si>
  <si>
    <t>No. 2 Fuel Oil</t>
  </si>
  <si>
    <t>Natural Gas</t>
  </si>
  <si>
    <t>Diesel</t>
  </si>
  <si>
    <t>Internal Combustion Sources (diesel engine, generator, etc.)</t>
  </si>
  <si>
    <t>External Combustion Sources (ovens, dryers, etc.)</t>
  </si>
  <si>
    <t>Engine</t>
  </si>
  <si>
    <t xml:space="preserve">External </t>
  </si>
  <si>
    <t>VOC (lb/hr)</t>
  </si>
  <si>
    <t>VOC (TPY)</t>
  </si>
  <si>
    <t>NOx (lb/hr</t>
  </si>
  <si>
    <t>Mechanical Power Output</t>
  </si>
  <si>
    <t>Potential Emissions (TPY)</t>
  </si>
  <si>
    <t>Heat Input (MMBTU/hr)</t>
  </si>
  <si>
    <t>Low Nox Burner?</t>
  </si>
  <si>
    <t>Low Nox Burner</t>
  </si>
  <si>
    <t>NOx</t>
  </si>
  <si>
    <t>Emissions from Combustion Sources</t>
  </si>
  <si>
    <t>The blue cells are input cells and are required to be completed by the facility.  The green cells are calculated values and are not modifiable.</t>
  </si>
  <si>
    <t>NOx (TPY)</t>
  </si>
  <si>
    <r>
      <t>PM</t>
    </r>
    <r>
      <rPr>
        <b/>
        <vertAlign val="subscript"/>
        <sz val="12"/>
        <color indexed="10"/>
        <rFont val="Arial"/>
        <family val="2"/>
      </rPr>
      <t>10</t>
    </r>
  </si>
  <si>
    <r>
      <t>PM</t>
    </r>
    <r>
      <rPr>
        <b/>
        <vertAlign val="subscript"/>
        <sz val="12"/>
        <color indexed="10"/>
        <rFont val="Arial"/>
        <family val="2"/>
      </rPr>
      <t>2.5</t>
    </r>
  </si>
  <si>
    <r>
      <t>PM</t>
    </r>
    <r>
      <rPr>
        <b/>
        <vertAlign val="subscript"/>
        <sz val="12"/>
        <rFont val="Arial"/>
        <family val="2"/>
      </rPr>
      <t>10</t>
    </r>
    <r>
      <rPr>
        <b/>
        <sz val="12"/>
        <rFont val="Arial"/>
        <family val="2"/>
      </rPr>
      <t xml:space="preserve"> (lb/hr)</t>
    </r>
  </si>
  <si>
    <r>
      <t>PM</t>
    </r>
    <r>
      <rPr>
        <b/>
        <vertAlign val="subscript"/>
        <sz val="12"/>
        <rFont val="Arial"/>
        <family val="2"/>
      </rPr>
      <t>10</t>
    </r>
    <r>
      <rPr>
        <b/>
        <sz val="12"/>
        <rFont val="Arial"/>
        <family val="2"/>
      </rPr>
      <t xml:space="preserve"> (TPY)</t>
    </r>
  </si>
  <si>
    <r>
      <t>PM</t>
    </r>
    <r>
      <rPr>
        <b/>
        <vertAlign val="subscript"/>
        <sz val="12"/>
        <rFont val="Arial"/>
        <family val="2"/>
      </rPr>
      <t>2.5</t>
    </r>
    <r>
      <rPr>
        <b/>
        <sz val="12"/>
        <rFont val="Arial"/>
        <family val="2"/>
      </rPr>
      <t xml:space="preserve"> (lb/hr)</t>
    </r>
  </si>
  <si>
    <r>
      <t>PM</t>
    </r>
    <r>
      <rPr>
        <b/>
        <vertAlign val="subscript"/>
        <sz val="12"/>
        <rFont val="Arial"/>
        <family val="2"/>
      </rPr>
      <t>2.5</t>
    </r>
    <r>
      <rPr>
        <b/>
        <sz val="12"/>
        <rFont val="Arial"/>
        <family val="2"/>
      </rPr>
      <t xml:space="preserve"> (TPY)</t>
    </r>
  </si>
  <si>
    <t>Record of Revisions</t>
  </si>
  <si>
    <t>Date</t>
  </si>
  <si>
    <t>Revision</t>
  </si>
  <si>
    <t>This spreadsheet helps estimate a facility's potential to emit.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</si>
  <si>
    <t>Current Date</t>
  </si>
  <si>
    <t>Added disclaimer and a cell to input the current date</t>
  </si>
  <si>
    <t>Changed protection to allow formatting of rows and columns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</si>
</sst>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mm/dd/yy_)"/>
    <numFmt numFmtId="167" formatCode="#,##0.0_);\(#,##0.0\)"/>
    <numFmt numFmtId="168" formatCode="0.0_)"/>
    <numFmt numFmtId="169" formatCode="#,##0.000_);\(#,##0.000\)"/>
    <numFmt numFmtId="170" formatCode="0.00_)"/>
    <numFmt numFmtId="171" formatCode="0.000_)"/>
    <numFmt numFmtId="172" formatCode="&quot;Yes&quot;;&quot;Yes&quot;;&quot;No&quot;"/>
    <numFmt numFmtId="173" formatCode="&quot;True&quot;;&quot;True&quot;;&quot;False&quot;"/>
    <numFmt numFmtId="174" formatCode="&quot;On&quot;;&quot;On&quot;;&quot;Off&quot;"/>
    <numFmt numFmtId="175" formatCode="0.00000"/>
    <numFmt numFmtId="176" formatCode="0.0000"/>
    <numFmt numFmtId="177" formatCode="0.000000"/>
    <numFmt numFmtId="178" formatCode="0.0%"/>
    <numFmt numFmtId="179" formatCode="_(* #,##0.0_);_(* \(#,##0.0\);_(* &quot;-&quot;??_);_(@_)"/>
    <numFmt numFmtId="180" formatCode="_(* #,##0_);_(* \(#,##0\);_(* &quot;-&quot;??_);_(@_)"/>
    <numFmt numFmtId="181" formatCode="#,##0.0"/>
    <numFmt numFmtId="182" formatCode="[$€-2]\ #,##0.00_);[Red]\([$€-2]\ #,##0.00\)"/>
    <numFmt numFmtId="183" formatCode="0.0000E+00"/>
    <numFmt numFmtId="184" formatCode="#,##0.0000"/>
    <numFmt numFmtId="185" formatCode="0.000%"/>
    <numFmt numFmtId="186" formatCode="0.00000000"/>
    <numFmt numFmtId="187" formatCode="0.0000000"/>
    <numFmt numFmtId="188" formatCode="0.0000%"/>
    <numFmt numFmtId="189" formatCode="[$-409]dddd\,\ mmmm\ dd\,\ yyyy"/>
    <numFmt numFmtId="190" formatCode="0.000000000"/>
    <numFmt numFmtId="191" formatCode="0.0000000000"/>
    <numFmt numFmtId="192" formatCode="0.00000000000"/>
    <numFmt numFmtId="193" formatCode="0.000E+00"/>
  </numFmts>
  <fonts count="58">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12"/>
      <name val="Arial"/>
      <family val="2"/>
    </font>
    <font>
      <b/>
      <sz val="12"/>
      <color indexed="10"/>
      <name val="Arial"/>
      <family val="2"/>
    </font>
    <font>
      <sz val="12"/>
      <color indexed="10"/>
      <name val="Arial"/>
      <family val="2"/>
    </font>
    <font>
      <b/>
      <sz val="11"/>
      <name val="Times New Roman"/>
      <family val="1"/>
    </font>
    <font>
      <b/>
      <sz val="8"/>
      <name val="Arial"/>
      <family val="2"/>
    </font>
    <font>
      <b/>
      <vertAlign val="subscript"/>
      <sz val="8"/>
      <name val="Arial"/>
      <family val="2"/>
    </font>
    <font>
      <b/>
      <sz val="8"/>
      <color indexed="61"/>
      <name val="Arial"/>
      <family val="2"/>
    </font>
    <font>
      <b/>
      <sz val="8"/>
      <color indexed="25"/>
      <name val="Arial"/>
      <family val="2"/>
    </font>
    <font>
      <sz val="8"/>
      <color indexed="10"/>
      <name val="Arial"/>
      <family val="2"/>
    </font>
    <font>
      <vertAlign val="superscript"/>
      <sz val="8"/>
      <name val="Arial"/>
      <family val="2"/>
    </font>
    <font>
      <vertAlign val="subscript"/>
      <sz val="8"/>
      <name val="Arial"/>
      <family val="2"/>
    </font>
    <font>
      <sz val="8"/>
      <color indexed="25"/>
      <name val="Arial"/>
      <family val="2"/>
    </font>
    <font>
      <b/>
      <vertAlign val="subscript"/>
      <sz val="12"/>
      <color indexed="10"/>
      <name val="Arial"/>
      <family val="2"/>
    </font>
    <font>
      <b/>
      <vertAlign val="subscript"/>
      <sz val="12"/>
      <name val="Arial"/>
      <family val="2"/>
    </font>
    <font>
      <b/>
      <sz val="10"/>
      <name val="Arial"/>
      <family val="2"/>
    </font>
    <font>
      <b/>
      <sz val="12"/>
      <color indexed="12"/>
      <name val="Arial"/>
      <family val="2"/>
    </font>
    <font>
      <b/>
      <sz val="10"/>
      <color indexed="12"/>
      <name val="Arial"/>
      <family val="2"/>
    </font>
    <font>
      <sz val="10"/>
      <color indexed="12"/>
      <name val="Arial"/>
      <family val="2"/>
    </font>
    <font>
      <i/>
      <sz val="8"/>
      <color indexed="4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style="medium"/>
      <top style="medium"/>
      <bottom>
        <color indexed="63"/>
      </bottom>
    </border>
    <border>
      <left style="medium"/>
      <right style="thin"/>
      <top style="medium"/>
      <bottom style="thin"/>
    </border>
    <border>
      <left style="thin"/>
      <right style="thin"/>
      <top style="medium"/>
      <bottom style="thin"/>
    </border>
    <border>
      <left style="thick"/>
      <right style="medium"/>
      <top>
        <color indexed="63"/>
      </top>
      <bottom>
        <color indexed="63"/>
      </bottom>
    </border>
    <border>
      <left style="thick"/>
      <right style="medium"/>
      <top>
        <color indexed="63"/>
      </top>
      <bottom style="medium"/>
    </border>
    <border>
      <left style="medium"/>
      <right style="thin"/>
      <top>
        <color indexed="63"/>
      </top>
      <bottom style="dashed"/>
    </border>
    <border>
      <left style="thin"/>
      <right style="thin"/>
      <top>
        <color indexed="63"/>
      </top>
      <bottom style="dashed"/>
    </border>
    <border>
      <left style="medium"/>
      <right style="thin"/>
      <top style="dashed"/>
      <bottom style="medium"/>
    </border>
    <border>
      <left style="thin"/>
      <right style="thin"/>
      <top style="dashed"/>
      <bottom style="mediu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1">
    <xf numFmtId="0" fontId="0" fillId="0" borderId="0" xfId="0" applyAlignment="1">
      <alignment/>
    </xf>
    <xf numFmtId="0" fontId="4" fillId="0" borderId="0" xfId="0" applyFont="1" applyAlignment="1">
      <alignment/>
    </xf>
    <xf numFmtId="0" fontId="0" fillId="0" borderId="10" xfId="0" applyBorder="1" applyAlignment="1">
      <alignment/>
    </xf>
    <xf numFmtId="0" fontId="5" fillId="0" borderId="0" xfId="0" applyFont="1" applyAlignment="1">
      <alignment/>
    </xf>
    <xf numFmtId="0" fontId="4" fillId="0" borderId="0" xfId="0" applyFont="1" applyAlignment="1" applyProtection="1">
      <alignment/>
      <protection locked="0"/>
    </xf>
    <xf numFmtId="0" fontId="6" fillId="0" borderId="0" xfId="0" applyFont="1" applyAlignment="1" applyProtection="1">
      <alignment horizontal="left"/>
      <protection locked="0"/>
    </xf>
    <xf numFmtId="0" fontId="7" fillId="0" borderId="0" xfId="0" applyFont="1" applyBorder="1" applyAlignment="1" applyProtection="1">
      <alignment horizontal="left"/>
      <protection locked="0"/>
    </xf>
    <xf numFmtId="0" fontId="5" fillId="0" borderId="0" xfId="0" applyFont="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Border="1" applyAlignment="1" applyProtection="1">
      <alignment horizontal="center"/>
      <protection locked="0"/>
    </xf>
    <xf numFmtId="0" fontId="5" fillId="0" borderId="0" xfId="0" applyFont="1" applyBorder="1" applyAlignment="1" applyProtection="1">
      <alignment horizontal="center" vertical="center"/>
      <protection locked="0"/>
    </xf>
    <xf numFmtId="0" fontId="5" fillId="0" borderId="0" xfId="0" applyFont="1" applyFill="1" applyAlignment="1">
      <alignment/>
    </xf>
    <xf numFmtId="0" fontId="4"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9" fillId="0" borderId="11" xfId="0" applyFont="1" applyBorder="1" applyAlignment="1">
      <alignment horizontal="right"/>
    </xf>
    <xf numFmtId="0" fontId="9" fillId="33" borderId="12" xfId="0" applyFont="1" applyFill="1" applyBorder="1" applyAlignment="1">
      <alignment horizontal="center"/>
    </xf>
    <xf numFmtId="0" fontId="9" fillId="33" borderId="13" xfId="0" applyFont="1" applyFill="1" applyBorder="1" applyAlignment="1">
      <alignment horizontal="center"/>
    </xf>
    <xf numFmtId="0" fontId="9" fillId="33" borderId="10" xfId="0" applyFont="1" applyFill="1" applyBorder="1" applyAlignment="1">
      <alignment horizontal="center"/>
    </xf>
    <xf numFmtId="0" fontId="3" fillId="0" borderId="14" xfId="0" applyFont="1" applyBorder="1" applyAlignment="1">
      <alignment horizontal="right"/>
    </xf>
    <xf numFmtId="0" fontId="3" fillId="0" borderId="15" xfId="0" applyFont="1" applyBorder="1" applyAlignment="1">
      <alignment horizontal="right"/>
    </xf>
    <xf numFmtId="11" fontId="11" fillId="0" borderId="16" xfId="0" applyNumberFormat="1" applyFont="1" applyBorder="1" applyAlignment="1">
      <alignment horizontal="center"/>
    </xf>
    <xf numFmtId="11" fontId="11" fillId="0" borderId="17" xfId="0" applyNumberFormat="1" applyFont="1" applyBorder="1" applyAlignment="1">
      <alignment horizontal="center"/>
    </xf>
    <xf numFmtId="0" fontId="11" fillId="0" borderId="17" xfId="0" applyFont="1" applyBorder="1" applyAlignment="1">
      <alignment horizontal="center"/>
    </xf>
    <xf numFmtId="11" fontId="11" fillId="33" borderId="17" xfId="0" applyNumberFormat="1" applyFont="1" applyFill="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33" borderId="19" xfId="0" applyFont="1" applyFill="1" applyBorder="1" applyAlignment="1">
      <alignment horizontal="center"/>
    </xf>
    <xf numFmtId="0" fontId="8" fillId="0" borderId="20" xfId="0" applyFont="1" applyFill="1" applyBorder="1" applyAlignment="1">
      <alignment/>
    </xf>
    <xf numFmtId="0" fontId="8" fillId="0" borderId="21" xfId="0" applyFont="1" applyFill="1" applyBorder="1" applyAlignment="1">
      <alignment/>
    </xf>
    <xf numFmtId="0" fontId="13" fillId="33" borderId="0" xfId="0" applyFont="1" applyFill="1" applyBorder="1" applyAlignment="1">
      <alignment/>
    </xf>
    <xf numFmtId="0" fontId="13" fillId="0" borderId="0" xfId="0" applyFont="1" applyAlignment="1">
      <alignment/>
    </xf>
    <xf numFmtId="0" fontId="9" fillId="0" borderId="10" xfId="0" applyFont="1" applyBorder="1" applyAlignment="1">
      <alignment horizontal="right"/>
    </xf>
    <xf numFmtId="0" fontId="3" fillId="0" borderId="10" xfId="0" applyFont="1" applyBorder="1" applyAlignment="1">
      <alignment horizontal="right"/>
    </xf>
    <xf numFmtId="0" fontId="12" fillId="33" borderId="10" xfId="0" applyFont="1" applyFill="1" applyBorder="1" applyAlignment="1">
      <alignment horizontal="center"/>
    </xf>
    <xf numFmtId="0" fontId="11" fillId="33" borderId="10" xfId="0" applyFont="1" applyFill="1" applyBorder="1" applyAlignment="1">
      <alignment horizontal="center"/>
    </xf>
    <xf numFmtId="0" fontId="3" fillId="33" borderId="10" xfId="0" applyFont="1" applyFill="1" applyBorder="1" applyAlignment="1">
      <alignment horizontal="center"/>
    </xf>
    <xf numFmtId="0" fontId="16" fillId="33" borderId="10" xfId="0" applyFont="1" applyFill="1" applyBorder="1" applyAlignment="1">
      <alignment horizontal="center"/>
    </xf>
    <xf numFmtId="0" fontId="3" fillId="0" borderId="0" xfId="0" applyFont="1" applyBorder="1" applyAlignment="1">
      <alignment horizontal="right"/>
    </xf>
    <xf numFmtId="0" fontId="16" fillId="33" borderId="0" xfId="0" applyFont="1" applyFill="1" applyBorder="1" applyAlignment="1">
      <alignment horizontal="center"/>
    </xf>
    <xf numFmtId="0" fontId="3" fillId="0" borderId="0" xfId="0" applyFont="1" applyFill="1" applyBorder="1" applyAlignment="1">
      <alignment horizontal="right"/>
    </xf>
    <xf numFmtId="0" fontId="5" fillId="0" borderId="0" xfId="0" applyFont="1" applyAlignment="1" applyProtection="1">
      <alignment horizontal="center" vertical="center"/>
      <protection locked="0"/>
    </xf>
    <xf numFmtId="0" fontId="5" fillId="34" borderId="22" xfId="0" applyFont="1" applyFill="1" applyBorder="1" applyAlignment="1" applyProtection="1">
      <alignment horizontal="right" vertical="center" wrapText="1"/>
      <protection locked="0"/>
    </xf>
    <xf numFmtId="0" fontId="5" fillId="0" borderId="0" xfId="0" applyFont="1" applyFill="1" applyBorder="1" applyAlignment="1">
      <alignment/>
    </xf>
    <xf numFmtId="0" fontId="6" fillId="0" borderId="0" xfId="0" applyFont="1" applyFill="1" applyBorder="1" applyAlignment="1">
      <alignment horizontal="center"/>
    </xf>
    <xf numFmtId="0" fontId="6" fillId="0" borderId="0" xfId="0" applyFont="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25" xfId="0" applyFont="1" applyFill="1" applyBorder="1" applyAlignment="1" applyProtection="1">
      <alignment horizontal="center" vertical="center" wrapText="1"/>
      <protection locked="0"/>
    </xf>
    <xf numFmtId="0" fontId="4" fillId="0" borderId="0" xfId="0" applyFont="1" applyAlignment="1" applyProtection="1">
      <alignment horizontal="right"/>
      <protection/>
    </xf>
    <xf numFmtId="0" fontId="4" fillId="0" borderId="0" xfId="0" applyFont="1" applyAlignment="1" applyProtection="1">
      <alignment/>
      <protection/>
    </xf>
    <xf numFmtId="0" fontId="5" fillId="0" borderId="0" xfId="0" applyFont="1" applyAlignment="1" applyProtection="1">
      <alignment horizontal="center" vertical="center"/>
      <protection/>
    </xf>
    <xf numFmtId="0" fontId="4" fillId="0" borderId="0" xfId="0" applyFont="1" applyAlignment="1" applyProtection="1">
      <alignment horizontal="right" vertical="center" wrapText="1"/>
      <protection/>
    </xf>
    <xf numFmtId="0" fontId="4" fillId="0" borderId="26"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locked="0"/>
    </xf>
    <xf numFmtId="0" fontId="0" fillId="0" borderId="0" xfId="0" applyBorder="1" applyAlignment="1">
      <alignment/>
    </xf>
    <xf numFmtId="0" fontId="4" fillId="0" borderId="0" xfId="0" applyFont="1" applyBorder="1" applyAlignment="1" applyProtection="1">
      <alignment horizontal="left" vertical="center"/>
      <protection locked="0"/>
    </xf>
    <xf numFmtId="193" fontId="4" fillId="35" borderId="10" xfId="0" applyNumberFormat="1" applyFont="1" applyFill="1" applyBorder="1" applyAlignment="1">
      <alignment horizontal="center"/>
    </xf>
    <xf numFmtId="193" fontId="5" fillId="35" borderId="25" xfId="0" applyNumberFormat="1" applyFont="1" applyFill="1" applyBorder="1" applyAlignment="1" applyProtection="1">
      <alignment horizontal="center" vertical="center" wrapText="1"/>
      <protection/>
    </xf>
    <xf numFmtId="193" fontId="5" fillId="35" borderId="10" xfId="0" applyNumberFormat="1" applyFont="1" applyFill="1" applyBorder="1" applyAlignment="1" applyProtection="1">
      <alignment horizontal="center" vertical="center" wrapText="1"/>
      <protection/>
    </xf>
    <xf numFmtId="193" fontId="5" fillId="35" borderId="10" xfId="59" applyNumberFormat="1" applyFont="1" applyFill="1" applyBorder="1" applyAlignment="1" applyProtection="1">
      <alignment horizontal="center" vertical="center" wrapText="1"/>
      <protection/>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horizontal="right" vertical="center" wrapText="1"/>
      <protection locked="0"/>
    </xf>
    <xf numFmtId="0" fontId="5" fillId="0" borderId="0" xfId="0" applyFont="1" applyFill="1" applyAlignment="1" applyProtection="1">
      <alignment horizontal="left" vertical="center" wrapText="1"/>
      <protection locked="0"/>
    </xf>
    <xf numFmtId="0" fontId="0" fillId="0" borderId="0" xfId="0" applyAlignment="1">
      <alignment horizontal="center"/>
    </xf>
    <xf numFmtId="0" fontId="19" fillId="0" borderId="0" xfId="0" applyFont="1" applyAlignment="1">
      <alignment/>
    </xf>
    <xf numFmtId="0" fontId="4" fillId="0" borderId="0" xfId="0" applyFont="1" applyAlignment="1">
      <alignment/>
    </xf>
    <xf numFmtId="14" fontId="22" fillId="0" borderId="10" xfId="0" applyNumberFormat="1" applyFont="1" applyBorder="1" applyAlignment="1">
      <alignment horizontal="center"/>
    </xf>
    <xf numFmtId="0" fontId="22" fillId="0" borderId="10" xfId="0" applyFont="1" applyBorder="1" applyAlignment="1">
      <alignment horizontal="center"/>
    </xf>
    <xf numFmtId="0" fontId="22" fillId="0" borderId="10" xfId="0" applyFont="1" applyBorder="1" applyAlignment="1">
      <alignment/>
    </xf>
    <xf numFmtId="0" fontId="21" fillId="36" borderId="10" xfId="0" applyFont="1" applyFill="1" applyBorder="1" applyAlignment="1">
      <alignment horizontal="center"/>
    </xf>
    <xf numFmtId="0" fontId="13" fillId="0" borderId="0" xfId="0" applyNumberFormat="1" applyFont="1" applyAlignment="1">
      <alignment wrapText="1"/>
    </xf>
    <xf numFmtId="0" fontId="13" fillId="0" borderId="0" xfId="0" applyNumberFormat="1" applyFont="1" applyBorder="1" applyAlignment="1">
      <alignment wrapText="1"/>
    </xf>
    <xf numFmtId="0" fontId="5" fillId="0" borderId="0" xfId="0" applyFont="1" applyBorder="1" applyAlignment="1">
      <alignment/>
    </xf>
    <xf numFmtId="0" fontId="4" fillId="0" borderId="0" xfId="0" applyFont="1" applyAlignment="1">
      <alignment horizontal="right"/>
    </xf>
    <xf numFmtId="0" fontId="5" fillId="34" borderId="25" xfId="0" applyFont="1" applyFill="1" applyBorder="1" applyAlignment="1">
      <alignment/>
    </xf>
    <xf numFmtId="0" fontId="5" fillId="34" borderId="27" xfId="0" applyFont="1" applyFill="1" applyBorder="1" applyAlignment="1" applyProtection="1">
      <alignment horizontal="center"/>
      <protection locked="0"/>
    </xf>
    <xf numFmtId="0" fontId="23" fillId="0" borderId="0" xfId="0" applyNumberFormat="1" applyFont="1" applyAlignment="1">
      <alignment horizontal="left" wrapText="1"/>
    </xf>
    <xf numFmtId="0" fontId="7" fillId="34" borderId="25" xfId="0" applyFont="1" applyFill="1" applyBorder="1" applyAlignment="1" applyProtection="1">
      <alignment horizontal="center"/>
      <protection locked="0"/>
    </xf>
    <xf numFmtId="0" fontId="7" fillId="34" borderId="28" xfId="0" applyFont="1" applyFill="1" applyBorder="1" applyAlignment="1" applyProtection="1">
      <alignment horizontal="center"/>
      <protection locked="0"/>
    </xf>
    <xf numFmtId="0" fontId="7" fillId="34" borderId="27" xfId="0" applyFont="1" applyFill="1" applyBorder="1" applyAlignment="1" applyProtection="1">
      <alignment horizontal="center"/>
      <protection locked="0"/>
    </xf>
    <xf numFmtId="0" fontId="4" fillId="35" borderId="25" xfId="0" applyFont="1" applyFill="1" applyBorder="1" applyAlignment="1">
      <alignment horizontal="right"/>
    </xf>
    <xf numFmtId="0" fontId="4" fillId="35" borderId="27" xfId="0" applyFont="1" applyFill="1" applyBorder="1" applyAlignment="1">
      <alignment horizontal="right"/>
    </xf>
    <xf numFmtId="0" fontId="5" fillId="0" borderId="2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8" fillId="37" borderId="30" xfId="0" applyFont="1" applyFill="1" applyBorder="1" applyAlignment="1">
      <alignment horizontal="center"/>
    </xf>
    <xf numFmtId="0" fontId="8" fillId="37" borderId="31" xfId="0" applyFont="1" applyFill="1" applyBorder="1" applyAlignment="1">
      <alignment horizontal="center"/>
    </xf>
    <xf numFmtId="0" fontId="20" fillId="37"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1971675</xdr:colOff>
      <xdr:row>10</xdr:row>
      <xdr:rowOff>190500</xdr:rowOff>
    </xdr:from>
    <xdr:to>
      <xdr:col>7</xdr:col>
      <xdr:colOff>523875</xdr:colOff>
      <xdr:row>12</xdr:row>
      <xdr:rowOff>57150</xdr:rowOff>
    </xdr:to>
    <xdr:sp>
      <xdr:nvSpPr>
        <xdr:cNvPr id="1" name="WordArt 1"/>
        <xdr:cNvSpPr>
          <a:spLocks/>
        </xdr:cNvSpPr>
      </xdr:nvSpPr>
      <xdr:spPr>
        <a:xfrm>
          <a:off x="2114550" y="2095500"/>
          <a:ext cx="4981575" cy="295275"/>
        </a:xfrm>
        <a:prstGeom prst="rect"/>
        <a:noFill/>
      </xdr:spPr>
      <xdr:txBody>
        <a:bodyPr fromWordArt="1" wrap="none" lIns="91440" tIns="45720" rIns="91440" bIns="45720">
          <a:prstTxWarp prst="textPlain"/>
        </a:bodyPr>
        <a:p>
          <a:pPr algn="ctr"/>
          <a:r>
            <a:rPr sz="1600" b="1" kern="10" spc="0">
              <a:ln w="9525" cmpd="sng">
                <a:solidFill>
                  <a:srgbClr val="99CCFF"/>
                </a:solidFill>
                <a:headEnd type="none"/>
                <a:tailEnd type="none"/>
              </a:ln>
              <a:solidFill>
                <a:srgbClr val="000000"/>
              </a:solidFill>
              <a:latin typeface="Arial Black"/>
              <a:cs typeface="Arial Black"/>
            </a:rPr>
            <a:t>Report these values in  the Application.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ALCULAT\OPTC\SUMVO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grosen\Local%20Settings\Temporary%20Internet%20Files\OLK8\SBEAP\Air%20Emissions%202006-2007BCCI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 1"/>
      <sheetName val="Month 2"/>
      <sheetName val="month3"/>
      <sheetName val="month4"/>
      <sheetName val="month5"/>
      <sheetName val="month6"/>
      <sheetName val="month7"/>
      <sheetName val="month8"/>
      <sheetName val="month9"/>
      <sheetName val="month10"/>
      <sheetName val="month11"/>
      <sheetName val="month12"/>
    </sheetNames>
    <sheetDataSet>
      <sheetData sheetId="0">
        <row r="35">
          <cell r="M35">
            <v>3.156929675</v>
          </cell>
        </row>
      </sheetData>
      <sheetData sheetId="1">
        <row r="46">
          <cell r="O46">
            <v>0.8</v>
          </cell>
        </row>
      </sheetData>
      <sheetData sheetId="2">
        <row r="46">
          <cell r="O46">
            <v>1</v>
          </cell>
        </row>
      </sheetData>
      <sheetData sheetId="3">
        <row r="46">
          <cell r="O46">
            <v>1.4000000000000001</v>
          </cell>
        </row>
      </sheetData>
      <sheetData sheetId="4">
        <row r="46">
          <cell r="O46">
            <v>2.4000000000000004</v>
          </cell>
        </row>
      </sheetData>
      <sheetData sheetId="5">
        <row r="46">
          <cell r="O46">
            <v>4.212</v>
          </cell>
        </row>
      </sheetData>
      <sheetData sheetId="6">
        <row r="46">
          <cell r="O46">
            <v>2.4000000000000004</v>
          </cell>
        </row>
      </sheetData>
      <sheetData sheetId="7">
        <row r="46">
          <cell r="O46">
            <v>2.4000000000000004</v>
          </cell>
        </row>
      </sheetData>
      <sheetData sheetId="8">
        <row r="46">
          <cell r="O46">
            <v>2.4000000000000004</v>
          </cell>
        </row>
      </sheetData>
      <sheetData sheetId="9">
        <row r="46">
          <cell r="O46">
            <v>2.4000000000000004</v>
          </cell>
        </row>
      </sheetData>
      <sheetData sheetId="10">
        <row r="46">
          <cell r="O46">
            <v>2.4000000000000004</v>
          </cell>
        </row>
      </sheetData>
      <sheetData sheetId="11">
        <row r="46">
          <cell r="O46">
            <v>2.4000000000000004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6 HAPs"/>
      <sheetName val="2007 HAPs"/>
      <sheetName val="2008 HAPs"/>
      <sheetName val="2006"/>
      <sheetName val="2007"/>
      <sheetName val="2008"/>
      <sheetName val="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W41"/>
  <sheetViews>
    <sheetView showGridLines="0" showZeros="0" tabSelected="1" zoomScalePageLayoutView="0" workbookViewId="0" topLeftCell="A1">
      <selection activeCell="K13" sqref="K13"/>
    </sheetView>
  </sheetViews>
  <sheetFormatPr defaultColWidth="9.140625" defaultRowHeight="12.75"/>
  <cols>
    <col min="1" max="1" width="2.140625" style="3" customWidth="1"/>
    <col min="2" max="2" width="37.57421875" style="3" customWidth="1"/>
    <col min="3" max="3" width="16.00390625" style="3" customWidth="1"/>
    <col min="4" max="4" width="12.140625" style="3" customWidth="1"/>
    <col min="5" max="5" width="11.00390625" style="3" customWidth="1"/>
    <col min="6" max="14" width="9.8515625" style="3" customWidth="1"/>
    <col min="15" max="15" width="9.421875" style="3" customWidth="1"/>
    <col min="16" max="16" width="9.8515625" style="3" customWidth="1"/>
    <col min="17" max="16384" width="9.140625" style="3" customWidth="1"/>
  </cols>
  <sheetData>
    <row r="1" spans="2:8" ht="15.75">
      <c r="B1" s="4" t="s">
        <v>49</v>
      </c>
      <c r="E1" s="40"/>
      <c r="F1" s="40"/>
      <c r="G1" s="40"/>
      <c r="H1" s="40"/>
    </row>
    <row r="2" spans="2:8" ht="1.5" customHeight="1">
      <c r="B2" s="5"/>
      <c r="E2" s="40"/>
      <c r="F2" s="40"/>
      <c r="G2" s="40"/>
      <c r="H2" s="40"/>
    </row>
    <row r="3" spans="2:8" ht="15.75">
      <c r="B3" s="6" t="s">
        <v>50</v>
      </c>
      <c r="D3" s="5"/>
      <c r="E3" s="40"/>
      <c r="F3" s="40"/>
      <c r="G3" s="40"/>
      <c r="H3" s="40"/>
    </row>
    <row r="4" spans="2:8" ht="15.75">
      <c r="B4" s="77" t="s">
        <v>62</v>
      </c>
      <c r="C4" s="78"/>
      <c r="D4" s="79"/>
      <c r="E4" s="40"/>
      <c r="F4" s="40"/>
      <c r="G4" s="40"/>
      <c r="H4" s="40"/>
    </row>
    <row r="5" spans="2:8" ht="15">
      <c r="B5" s="40"/>
      <c r="C5" s="40"/>
      <c r="D5" s="40"/>
      <c r="E5" s="40"/>
      <c r="F5" s="40"/>
      <c r="G5" s="40"/>
      <c r="H5" s="40"/>
    </row>
    <row r="6" spans="2:16" ht="20.25" customHeight="1">
      <c r="B6" s="50" t="s">
        <v>0</v>
      </c>
      <c r="C6" s="81"/>
      <c r="D6" s="82"/>
      <c r="E6" s="82"/>
      <c r="F6" s="83"/>
      <c r="G6" s="40"/>
      <c r="H6" s="80" t="s">
        <v>61</v>
      </c>
      <c r="I6" s="80"/>
      <c r="J6" s="80"/>
      <c r="K6" s="80"/>
      <c r="L6" s="80"/>
      <c r="M6" s="74"/>
      <c r="N6" s="74"/>
      <c r="O6" s="74"/>
      <c r="P6" s="74"/>
    </row>
    <row r="7" spans="2:16" ht="15.75">
      <c r="B7" s="50"/>
      <c r="C7" s="9"/>
      <c r="D7" s="9"/>
      <c r="E7" s="9"/>
      <c r="F7" s="9"/>
      <c r="G7" s="40"/>
      <c r="H7" s="80"/>
      <c r="I7" s="80"/>
      <c r="J7" s="80"/>
      <c r="K7" s="80"/>
      <c r="L7" s="80"/>
      <c r="M7" s="74"/>
      <c r="N7" s="74"/>
      <c r="O7" s="74"/>
      <c r="P7" s="74"/>
    </row>
    <row r="8" spans="2:23" ht="15.75">
      <c r="B8" s="51" t="s">
        <v>1</v>
      </c>
      <c r="C8" s="81"/>
      <c r="D8" s="83"/>
      <c r="E8" s="40"/>
      <c r="F8" s="40"/>
      <c r="G8" s="40"/>
      <c r="H8" s="80"/>
      <c r="I8" s="80"/>
      <c r="J8" s="80"/>
      <c r="K8" s="80"/>
      <c r="L8" s="80"/>
      <c r="M8" s="75"/>
      <c r="N8" s="75"/>
      <c r="O8" s="75"/>
      <c r="P8" s="75"/>
      <c r="Q8" s="76"/>
      <c r="R8" s="76"/>
      <c r="S8" s="76"/>
      <c r="T8" s="76"/>
      <c r="U8" s="76"/>
      <c r="V8" s="76"/>
      <c r="W8" s="76"/>
    </row>
    <row r="9" spans="2:23" ht="15.75" thickBot="1">
      <c r="B9" s="52"/>
      <c r="C9" s="40"/>
      <c r="D9" s="40"/>
      <c r="E9" s="40"/>
      <c r="F9" s="40"/>
      <c r="G9" s="40"/>
      <c r="H9" s="80"/>
      <c r="I9" s="80"/>
      <c r="J9" s="80"/>
      <c r="K9" s="80"/>
      <c r="L9" s="80"/>
      <c r="M9" s="76"/>
      <c r="N9" s="76"/>
      <c r="O9" s="76"/>
      <c r="P9" s="76"/>
      <c r="Q9" s="76"/>
      <c r="R9" s="76"/>
      <c r="S9" s="76"/>
      <c r="T9" s="76"/>
      <c r="U9" s="76"/>
      <c r="V9" s="76"/>
      <c r="W9" s="76"/>
    </row>
    <row r="10" spans="2:23" ht="18.75" customHeight="1" thickBot="1">
      <c r="B10" s="53" t="s">
        <v>8</v>
      </c>
      <c r="C10" s="41"/>
      <c r="D10" s="7" t="s">
        <v>3</v>
      </c>
      <c r="E10" s="41"/>
      <c r="F10" s="86" t="s">
        <v>4</v>
      </c>
      <c r="G10" s="87"/>
      <c r="H10" s="40"/>
      <c r="M10" s="76"/>
      <c r="N10" s="76"/>
      <c r="O10" s="76"/>
      <c r="P10" s="76"/>
      <c r="Q10" s="76"/>
      <c r="R10" s="76"/>
      <c r="S10" s="76"/>
      <c r="T10" s="76"/>
      <c r="U10" s="76"/>
      <c r="V10" s="76"/>
      <c r="W10" s="76"/>
    </row>
    <row r="11" spans="2:8" ht="18.75" customHeight="1">
      <c r="B11" s="53"/>
      <c r="C11" s="65"/>
      <c r="D11" s="66"/>
      <c r="E11" s="65"/>
      <c r="F11" s="64"/>
      <c r="G11" s="7"/>
      <c r="H11" s="40"/>
    </row>
    <row r="12" spans="2:8" ht="15">
      <c r="B12" s="40"/>
      <c r="C12" s="40"/>
      <c r="D12" s="40"/>
      <c r="E12" s="40"/>
      <c r="F12" s="40"/>
      <c r="G12" s="40"/>
      <c r="H12" s="40"/>
    </row>
    <row r="13" spans="2:8" ht="18.75">
      <c r="B13" s="42"/>
      <c r="C13" s="42"/>
      <c r="D13" s="43" t="s">
        <v>2</v>
      </c>
      <c r="E13" s="43" t="s">
        <v>52</v>
      </c>
      <c r="F13" s="43" t="s">
        <v>53</v>
      </c>
      <c r="G13" s="44" t="s">
        <v>11</v>
      </c>
      <c r="H13" s="44" t="s">
        <v>48</v>
      </c>
    </row>
    <row r="14" spans="2:8" ht="15.75">
      <c r="B14" s="84" t="s">
        <v>44</v>
      </c>
      <c r="C14" s="85"/>
      <c r="D14" s="60">
        <f>SUM(F18:F27,G32:G41)</f>
        <v>0</v>
      </c>
      <c r="E14" s="60">
        <f>SUM(H18:H27,I32:I41)</f>
        <v>0</v>
      </c>
      <c r="F14" s="60">
        <f>SUM(J18:J27,K32:K41)</f>
        <v>0</v>
      </c>
      <c r="G14" s="60">
        <f>SUM(L18:L27,M32:M41)</f>
        <v>0</v>
      </c>
      <c r="H14" s="60">
        <f>SUM(N18:N27,O32:O41)</f>
        <v>0</v>
      </c>
    </row>
    <row r="15" spans="2:8" ht="15.75">
      <c r="B15" s="10"/>
      <c r="C15" s="8"/>
      <c r="D15" s="8"/>
      <c r="E15" s="8"/>
      <c r="F15" s="8"/>
      <c r="G15" s="8"/>
      <c r="H15" s="12"/>
    </row>
    <row r="16" spans="2:8" ht="15.75">
      <c r="B16" s="59" t="s">
        <v>36</v>
      </c>
      <c r="C16" s="46"/>
      <c r="D16" s="47"/>
      <c r="E16" s="8"/>
      <c r="F16" s="8"/>
      <c r="G16" s="8"/>
      <c r="H16" s="12"/>
    </row>
    <row r="17" spans="2:14" ht="47.25">
      <c r="B17" s="45" t="s">
        <v>7</v>
      </c>
      <c r="C17" s="46" t="s">
        <v>43</v>
      </c>
      <c r="D17" s="54" t="s">
        <v>18</v>
      </c>
      <c r="E17" s="55" t="s">
        <v>20</v>
      </c>
      <c r="F17" s="55" t="s">
        <v>21</v>
      </c>
      <c r="G17" s="55" t="s">
        <v>54</v>
      </c>
      <c r="H17" s="55" t="s">
        <v>55</v>
      </c>
      <c r="I17" s="56" t="s">
        <v>56</v>
      </c>
      <c r="J17" s="56" t="s">
        <v>57</v>
      </c>
      <c r="K17" s="56" t="s">
        <v>40</v>
      </c>
      <c r="L17" s="56" t="s">
        <v>41</v>
      </c>
      <c r="M17" s="56" t="s">
        <v>42</v>
      </c>
      <c r="N17" s="56" t="s">
        <v>51</v>
      </c>
    </row>
    <row r="18" spans="2:14" ht="15">
      <c r="B18" s="48"/>
      <c r="C18" s="49"/>
      <c r="D18" s="49"/>
      <c r="E18" s="61">
        <f>IF($D18="hp",$C18*'Combustion Input'!$B$3,IF($D18="kW",$C18*1.341*'Combustion Input'!$B$3,IF($D18="MMBTU/hr",$C18*'Combustion Input'!$B$4,)))</f>
        <v>0</v>
      </c>
      <c r="F18" s="61">
        <f>E18*$C$10*$E$10/2000</f>
        <v>0</v>
      </c>
      <c r="G18" s="61">
        <f>IF($D18="hp",$C18*'Combustion Input'!$C$3,IF($D18="kW",$C18*1.341*'Combustion Input'!$C$3,IF($D18="MMBTU/hr",$C18*'Combustion Input'!$C$4,)))</f>
        <v>0</v>
      </c>
      <c r="H18" s="61">
        <f>G18*$C$10*$E$10/2000</f>
        <v>0</v>
      </c>
      <c r="I18" s="61">
        <f>IF($D18="hp",$C18*'Combustion Input'!$D$3,IF($D18="kW",$C18*1.341*'Combustion Input'!$D$3,IF($D18="MMBTU/hr",$C18*'Combustion Input'!$D$4,)))</f>
        <v>0</v>
      </c>
      <c r="J18" s="61">
        <f>I18*$C$10*$E$10/2000</f>
        <v>0</v>
      </c>
      <c r="K18" s="61">
        <f>IF($D18="hp",$C18*'Combustion Input'!$E$3,IF($D18="kW",$C18*1.341*'Combustion Input'!$E$3,IF($D18="MMBTU/hr",$C18*'Combustion Input'!$E$4,)))</f>
        <v>0</v>
      </c>
      <c r="L18" s="61">
        <f>K18*$C$10*$E$10/2000</f>
        <v>0</v>
      </c>
      <c r="M18" s="62">
        <f>IF($D18="hp",$C18*'Combustion Input'!$F$3,IF($D18="kW",$C18*1.341*'Combustion Input'!$F$3,IF($D18="MMBTU/hr",$C18*'Combustion Input'!$F$4,)))</f>
        <v>0</v>
      </c>
      <c r="N18" s="62">
        <f>M18*$C$10*$E$10/2000</f>
        <v>0</v>
      </c>
    </row>
    <row r="19" spans="2:14" ht="15">
      <c r="B19" s="48"/>
      <c r="C19" s="49"/>
      <c r="D19" s="49"/>
      <c r="E19" s="61">
        <f>IF($D19="hp",$C19*'Combustion Input'!$B$3,IF($D19="kW",$C19*1.341*'Combustion Input'!$B$3,IF($D19="MMBTU/hr",$C19*'Combustion Input'!$B$4,)))</f>
        <v>0</v>
      </c>
      <c r="F19" s="61">
        <f aca="true" t="shared" si="0" ref="F19:F27">E19*$C$10*$E$10/2000</f>
        <v>0</v>
      </c>
      <c r="G19" s="61">
        <f>IF($D19="hp",$C19*'Combustion Input'!$C$3,IF($D19="kW",$C19*1.341*'Combustion Input'!$C$3,IF($D19="MMBTU/hr",$C19*'Combustion Input'!$C$4,)))</f>
        <v>0</v>
      </c>
      <c r="H19" s="61">
        <f aca="true" t="shared" si="1" ref="H19:H27">G19*$C$10*$E$10/2000</f>
        <v>0</v>
      </c>
      <c r="I19" s="61">
        <f>IF($D19="hp",$C19*'Combustion Input'!$D$3,IF($D19="kW",$C19*1.341*'Combustion Input'!$D$3,IF($D19="MMBTU/hr",$C19*'Combustion Input'!$D$4,)))</f>
        <v>0</v>
      </c>
      <c r="J19" s="61">
        <f aca="true" t="shared" si="2" ref="J19:J27">I19*$C$10*$E$10/2000</f>
        <v>0</v>
      </c>
      <c r="K19" s="61">
        <f>IF($D19="hp",$C19*'Combustion Input'!$E$3,IF($D19="kW",$C19*1.341*'Combustion Input'!$E$3,IF($D19="MMBTU/hr",$C19*'Combustion Input'!$E$4,)))</f>
        <v>0</v>
      </c>
      <c r="L19" s="61">
        <f aca="true" t="shared" si="3" ref="L19:L27">K19*$C$10*$E$10/2000</f>
        <v>0</v>
      </c>
      <c r="M19" s="62">
        <f>IF($D19="hp",$C19*'Combustion Input'!$F$3,IF($D19="kW",$C19*1.341*'Combustion Input'!$F$3,IF($D19="MMBTU/hr",$C19*'Combustion Input'!$F$4,)))</f>
        <v>0</v>
      </c>
      <c r="N19" s="62">
        <f aca="true" t="shared" si="4" ref="N19:N27">M19*$C$10*$E$10/2000</f>
        <v>0</v>
      </c>
    </row>
    <row r="20" spans="2:14" ht="15">
      <c r="B20" s="48"/>
      <c r="C20" s="49"/>
      <c r="D20" s="49"/>
      <c r="E20" s="61">
        <f>IF($D20="hp",$C20*'Combustion Input'!$B$3,IF($D20="kW",$C20*1.341*'Combustion Input'!$B$3,IF($D20="MMBTU/hr",$C20*'Combustion Input'!$B$4,)))</f>
        <v>0</v>
      </c>
      <c r="F20" s="61">
        <f t="shared" si="0"/>
        <v>0</v>
      </c>
      <c r="G20" s="61">
        <f>IF($D20="hp",$C20*'Combustion Input'!$C$3,IF($D20="kW",$C20*1.341*'Combustion Input'!$C$3,IF($D20="MMBTU/hr",$C20*'Combustion Input'!$C$4,)))</f>
        <v>0</v>
      </c>
      <c r="H20" s="61">
        <f t="shared" si="1"/>
        <v>0</v>
      </c>
      <c r="I20" s="61">
        <f>IF($D20="hp",$C20*'Combustion Input'!$D$3,IF($D20="kW",$C20*1.341*'Combustion Input'!$D$3,IF($D20="MMBTU/hr",$C20*'Combustion Input'!$D$4,)))</f>
        <v>0</v>
      </c>
      <c r="J20" s="61">
        <f t="shared" si="2"/>
        <v>0</v>
      </c>
      <c r="K20" s="61">
        <f>IF($D20="hp",$C20*'Combustion Input'!$E$3,IF($D20="kW",$C20*1.341*'Combustion Input'!$E$3,IF($D20="MMBTU/hr",$C20*'Combustion Input'!$E$4,)))</f>
        <v>0</v>
      </c>
      <c r="L20" s="61">
        <f t="shared" si="3"/>
        <v>0</v>
      </c>
      <c r="M20" s="62">
        <f>IF($D20="hp",$C20*'Combustion Input'!$F$3,IF($D20="kW",$C20*1.341*'Combustion Input'!$F$3,IF($D20="MMBTU/hr",$C20*'Combustion Input'!$F$4,)))</f>
        <v>0</v>
      </c>
      <c r="N20" s="62">
        <f t="shared" si="4"/>
        <v>0</v>
      </c>
    </row>
    <row r="21" spans="2:14" ht="15">
      <c r="B21" s="48"/>
      <c r="C21" s="49"/>
      <c r="D21" s="49"/>
      <c r="E21" s="61">
        <f>IF($D21="hp",$C21*'Combustion Input'!$B$3,IF($D21="kW",$C21*1.341*'Combustion Input'!$B$3,IF($D21="MMBTU/hr",$C21*'Combustion Input'!$B$4,)))</f>
        <v>0</v>
      </c>
      <c r="F21" s="61">
        <f t="shared" si="0"/>
        <v>0</v>
      </c>
      <c r="G21" s="61">
        <f>IF($D21="hp",$C21*'Combustion Input'!$C$3,IF($D21="kW",$C21*1.341*'Combustion Input'!$C$3,IF($D21="MMBTU/hr",$C21*'Combustion Input'!$C$4,)))</f>
        <v>0</v>
      </c>
      <c r="H21" s="61">
        <f t="shared" si="1"/>
        <v>0</v>
      </c>
      <c r="I21" s="61">
        <f>IF($D21="hp",$C21*'Combustion Input'!$D$3,IF($D21="kW",$C21*1.341*'Combustion Input'!$D$3,IF($D21="MMBTU/hr",$C21*'Combustion Input'!$D$4,)))</f>
        <v>0</v>
      </c>
      <c r="J21" s="61">
        <f t="shared" si="2"/>
        <v>0</v>
      </c>
      <c r="K21" s="61">
        <f>IF($D21="hp",$C21*'Combustion Input'!$E$3,IF($D21="kW",$C21*1.341*'Combustion Input'!$E$3,IF($D21="MMBTU/hr",$C21*'Combustion Input'!$E$4,)))</f>
        <v>0</v>
      </c>
      <c r="L21" s="61">
        <f t="shared" si="3"/>
        <v>0</v>
      </c>
      <c r="M21" s="62">
        <f>IF($D21="hp",$C21*'Combustion Input'!$F$3,IF($D21="kW",$C21*1.341*'Combustion Input'!$F$3,IF($D21="MMBTU/hr",$C21*'Combustion Input'!$F$4,)))</f>
        <v>0</v>
      </c>
      <c r="N21" s="62">
        <f t="shared" si="4"/>
        <v>0</v>
      </c>
    </row>
    <row r="22" spans="2:14" ht="15">
      <c r="B22" s="48"/>
      <c r="C22" s="49"/>
      <c r="D22" s="49"/>
      <c r="E22" s="61">
        <f>IF($D22="hp",$C22*'Combustion Input'!$B$3,IF($D22="kW",$C22*1.341*'Combustion Input'!$B$3,IF($D22="MMBTU/hr",$C22*'Combustion Input'!$B$4,)))</f>
        <v>0</v>
      </c>
      <c r="F22" s="61">
        <f t="shared" si="0"/>
        <v>0</v>
      </c>
      <c r="G22" s="61">
        <f>IF($D22="hp",$C22*'Combustion Input'!$C$3,IF($D22="kW",$C22*1.341*'Combustion Input'!$C$3,IF($D22="MMBTU/hr",$C22*'Combustion Input'!$C$4,)))</f>
        <v>0</v>
      </c>
      <c r="H22" s="61">
        <f t="shared" si="1"/>
        <v>0</v>
      </c>
      <c r="I22" s="61">
        <f>IF($D22="hp",$C22*'Combustion Input'!$D$3,IF($D22="kW",$C22*1.341*'Combustion Input'!$D$3,IF($D22="MMBTU/hr",$C22*'Combustion Input'!$D$4,)))</f>
        <v>0</v>
      </c>
      <c r="J22" s="61">
        <f t="shared" si="2"/>
        <v>0</v>
      </c>
      <c r="K22" s="61">
        <f>IF($D22="hp",$C22*'Combustion Input'!$E$3,IF($D22="kW",$C22*1.341*'Combustion Input'!$E$3,IF($D22="MMBTU/hr",$C22*'Combustion Input'!$E$4,)))</f>
        <v>0</v>
      </c>
      <c r="L22" s="61">
        <f t="shared" si="3"/>
        <v>0</v>
      </c>
      <c r="M22" s="62">
        <f>IF($D22="hp",$C22*'Combustion Input'!$F$3,IF($D22="kW",$C22*1.341*'Combustion Input'!$F$3,IF($D22="MMBTU/hr",$C22*'Combustion Input'!$F$4,)))</f>
        <v>0</v>
      </c>
      <c r="N22" s="62">
        <f t="shared" si="4"/>
        <v>0</v>
      </c>
    </row>
    <row r="23" spans="2:14" ht="15">
      <c r="B23" s="48"/>
      <c r="C23" s="49"/>
      <c r="D23" s="49"/>
      <c r="E23" s="61">
        <f>IF($D23="hp",$C23*'Combustion Input'!$B$3,IF($D23="kW",$C23*1.341*'Combustion Input'!$B$3,IF($D23="MMBTU/hr",$C23*'Combustion Input'!$B$4,)))</f>
        <v>0</v>
      </c>
      <c r="F23" s="61">
        <f t="shared" si="0"/>
        <v>0</v>
      </c>
      <c r="G23" s="61">
        <f>IF($D23="hp",$C23*'Combustion Input'!$C$3,IF($D23="kW",$C23*1.341*'Combustion Input'!$C$3,IF($D23="MMBTU/hr",$C23*'Combustion Input'!$C$4,)))</f>
        <v>0</v>
      </c>
      <c r="H23" s="61">
        <f t="shared" si="1"/>
        <v>0</v>
      </c>
      <c r="I23" s="61">
        <f>IF($D23="hp",$C23*'Combustion Input'!$D$3,IF($D23="kW",$C23*1.341*'Combustion Input'!$D$3,IF($D23="MMBTU/hr",$C23*'Combustion Input'!$D$4,)))</f>
        <v>0</v>
      </c>
      <c r="J23" s="61">
        <f t="shared" si="2"/>
        <v>0</v>
      </c>
      <c r="K23" s="61">
        <f>IF($D23="hp",$C23*'Combustion Input'!$E$3,IF($D23="kW",$C23*1.341*'Combustion Input'!$E$3,IF($D23="MMBTU/hr",$C23*'Combustion Input'!$E$4,)))</f>
        <v>0</v>
      </c>
      <c r="L23" s="61">
        <f t="shared" si="3"/>
        <v>0</v>
      </c>
      <c r="M23" s="62">
        <f>IF($D23="hp",$C23*'Combustion Input'!$F$3,IF($D23="kW",$C23*1.341*'Combustion Input'!$F$3,IF($D23="MMBTU/hr",$C23*'Combustion Input'!$F$4,)))</f>
        <v>0</v>
      </c>
      <c r="N23" s="62">
        <f t="shared" si="4"/>
        <v>0</v>
      </c>
    </row>
    <row r="24" spans="2:14" ht="15">
      <c r="B24" s="48"/>
      <c r="C24" s="49"/>
      <c r="D24" s="49"/>
      <c r="E24" s="61">
        <f>IF($D24="hp",$C24*'Combustion Input'!$B$3,IF($D24="kW",$C24*1.341*'Combustion Input'!$B$3,IF($D24="MMBTU/hr",$C24*'Combustion Input'!$B$4,)))</f>
        <v>0</v>
      </c>
      <c r="F24" s="61">
        <f t="shared" si="0"/>
        <v>0</v>
      </c>
      <c r="G24" s="61">
        <f>IF($D24="hp",$C24*'Combustion Input'!$C$3,IF($D24="kW",$C24*1.341*'Combustion Input'!$C$3,IF($D24="MMBTU/hr",$C24*'Combustion Input'!$C$4,)))</f>
        <v>0</v>
      </c>
      <c r="H24" s="61">
        <f t="shared" si="1"/>
        <v>0</v>
      </c>
      <c r="I24" s="61">
        <f>IF($D24="hp",$C24*'Combustion Input'!$D$3,IF($D24="kW",$C24*1.341*'Combustion Input'!$D$3,IF($D24="MMBTU/hr",$C24*'Combustion Input'!$D$4,)))</f>
        <v>0</v>
      </c>
      <c r="J24" s="61">
        <f t="shared" si="2"/>
        <v>0</v>
      </c>
      <c r="K24" s="61">
        <f>IF($D24="hp",$C24*'Combustion Input'!$E$3,IF($D24="kW",$C24*1.341*'Combustion Input'!$E$3,IF($D24="MMBTU/hr",$C24*'Combustion Input'!$E$4,)))</f>
        <v>0</v>
      </c>
      <c r="L24" s="61">
        <f t="shared" si="3"/>
        <v>0</v>
      </c>
      <c r="M24" s="62">
        <f>IF($D24="hp",$C24*'Combustion Input'!$F$3,IF($D24="kW",$C24*1.341*'Combustion Input'!$F$3,IF($D24="MMBTU/hr",$C24*'Combustion Input'!$F$4,)))</f>
        <v>0</v>
      </c>
      <c r="N24" s="62">
        <f t="shared" si="4"/>
        <v>0</v>
      </c>
    </row>
    <row r="25" spans="2:14" ht="15">
      <c r="B25" s="48"/>
      <c r="C25" s="49"/>
      <c r="D25" s="49"/>
      <c r="E25" s="61">
        <f>IF($D25="hp",$C25*'Combustion Input'!$B$3,IF($D25="kW",$C25*1.341*'Combustion Input'!$B$3,IF($D25="MMBTU/hr",$C25*'Combustion Input'!$B$4,)))</f>
        <v>0</v>
      </c>
      <c r="F25" s="61">
        <f t="shared" si="0"/>
        <v>0</v>
      </c>
      <c r="G25" s="61">
        <f>IF($D25="hp",$C25*'Combustion Input'!$C$3,IF($D25="kW",$C25*1.341*'Combustion Input'!$C$3,IF($D25="MMBTU/hr",$C25*'Combustion Input'!$C$4,)))</f>
        <v>0</v>
      </c>
      <c r="H25" s="61">
        <f t="shared" si="1"/>
        <v>0</v>
      </c>
      <c r="I25" s="61">
        <f>IF($D25="hp",$C25*'Combustion Input'!$D$3,IF($D25="kW",$C25*1.341*'Combustion Input'!$D$3,IF($D25="MMBTU/hr",$C25*'Combustion Input'!$D$4,)))</f>
        <v>0</v>
      </c>
      <c r="J25" s="61">
        <f t="shared" si="2"/>
        <v>0</v>
      </c>
      <c r="K25" s="61">
        <f>IF($D25="hp",$C25*'Combustion Input'!$E$3,IF($D25="kW",$C25*1.341*'Combustion Input'!$E$3,IF($D25="MMBTU/hr",$C25*'Combustion Input'!$E$4,)))</f>
        <v>0</v>
      </c>
      <c r="L25" s="61">
        <f t="shared" si="3"/>
        <v>0</v>
      </c>
      <c r="M25" s="62">
        <f>IF($D25="hp",$C25*'Combustion Input'!$F$3,IF($D25="kW",$C25*1.341*'Combustion Input'!$F$3,IF($D25="MMBTU/hr",$C25*'Combustion Input'!$F$4,)))</f>
        <v>0</v>
      </c>
      <c r="N25" s="62">
        <f t="shared" si="4"/>
        <v>0</v>
      </c>
    </row>
    <row r="26" spans="2:14" ht="15">
      <c r="B26" s="48"/>
      <c r="C26" s="49"/>
      <c r="D26" s="49"/>
      <c r="E26" s="61">
        <f>IF($D26="hp",$C26*'Combustion Input'!$B$3,IF($D26="kW",$C26*1.341*'Combustion Input'!$B$3,IF($D26="MMBTU/hr",$C26*'Combustion Input'!$B$4,)))</f>
        <v>0</v>
      </c>
      <c r="F26" s="61">
        <f t="shared" si="0"/>
        <v>0</v>
      </c>
      <c r="G26" s="61">
        <f>IF($D26="hp",$C26*'Combustion Input'!$C$3,IF($D26="kW",$C26*1.341*'Combustion Input'!$C$3,IF($D26="MMBTU/hr",$C26*'Combustion Input'!$C$4,)))</f>
        <v>0</v>
      </c>
      <c r="H26" s="61">
        <f t="shared" si="1"/>
        <v>0</v>
      </c>
      <c r="I26" s="61">
        <f>IF($D26="hp",$C26*'Combustion Input'!$D$3,IF($D26="kW",$C26*1.341*'Combustion Input'!$D$3,IF($D26="MMBTU/hr",$C26*'Combustion Input'!$D$4,)))</f>
        <v>0</v>
      </c>
      <c r="J26" s="61">
        <f t="shared" si="2"/>
        <v>0</v>
      </c>
      <c r="K26" s="61">
        <f>IF($D26="hp",$C26*'Combustion Input'!$E$3,IF($D26="kW",$C26*1.341*'Combustion Input'!$E$3,IF($D26="MMBTU/hr",$C26*'Combustion Input'!$E$4,)))</f>
        <v>0</v>
      </c>
      <c r="L26" s="61">
        <f t="shared" si="3"/>
        <v>0</v>
      </c>
      <c r="M26" s="62">
        <f>IF($D26="hp",$C26*'Combustion Input'!$F$3,IF($D26="kW",$C26*1.341*'Combustion Input'!$F$3,IF($D26="MMBTU/hr",$C26*'Combustion Input'!$F$4,)))</f>
        <v>0</v>
      </c>
      <c r="N26" s="62">
        <f t="shared" si="4"/>
        <v>0</v>
      </c>
    </row>
    <row r="27" spans="2:14" ht="15">
      <c r="B27" s="48"/>
      <c r="C27" s="49"/>
      <c r="D27" s="49"/>
      <c r="E27" s="61">
        <f>IF($D27="hp",$C27*'Combustion Input'!$B$3,IF($D27="kW",$C27*1.341*'Combustion Input'!$B$3,IF($D27="MMBTU/hr",$C27*'Combustion Input'!$B$4,)))</f>
        <v>0</v>
      </c>
      <c r="F27" s="61">
        <f t="shared" si="0"/>
        <v>0</v>
      </c>
      <c r="G27" s="61">
        <f>IF($D27="hp",$C27*'Combustion Input'!$C$3,IF($D27="kW",$C27*1.341*'Combustion Input'!$C$3,IF($D27="MMBTU/hr",$C27*'Combustion Input'!$C$4,)))</f>
        <v>0</v>
      </c>
      <c r="H27" s="61">
        <f t="shared" si="1"/>
        <v>0</v>
      </c>
      <c r="I27" s="61">
        <f>IF($D27="hp",$C27*'Combustion Input'!$D$3,IF($D27="kW",$C27*1.341*'Combustion Input'!$D$3,IF($D27="MMBTU/hr",$C27*'Combustion Input'!$D$4,)))</f>
        <v>0</v>
      </c>
      <c r="J27" s="61">
        <f t="shared" si="2"/>
        <v>0</v>
      </c>
      <c r="K27" s="61">
        <f>IF($D27="hp",$C27*'Combustion Input'!$E$3,IF($D27="kW",$C27*1.341*'Combustion Input'!$E$3,IF($D27="MMBTU/hr",$C27*'Combustion Input'!$E$4,)))</f>
        <v>0</v>
      </c>
      <c r="L27" s="61">
        <f t="shared" si="3"/>
        <v>0</v>
      </c>
      <c r="M27" s="62">
        <f>IF($D27="hp",$C27*'Combustion Input'!$F$3,IF($D27="kW",$C27*1.341*'Combustion Input'!$F$3,IF($D27="MMBTU/hr",$C27*'Combustion Input'!$F$4,)))</f>
        <v>0</v>
      </c>
      <c r="N27" s="62">
        <f t="shared" si="4"/>
        <v>0</v>
      </c>
    </row>
    <row r="28" spans="2:14" s="11" customFormat="1" ht="15">
      <c r="B28" s="13"/>
      <c r="C28" s="13"/>
      <c r="D28" s="13"/>
      <c r="E28" s="13"/>
      <c r="F28" s="13"/>
      <c r="G28" s="13"/>
      <c r="H28" s="13"/>
      <c r="I28" s="13"/>
      <c r="J28" s="13"/>
      <c r="K28" s="13"/>
      <c r="L28" s="13"/>
      <c r="M28" s="13"/>
      <c r="N28" s="13"/>
    </row>
    <row r="29" spans="2:14" s="11" customFormat="1" ht="15">
      <c r="B29" s="13"/>
      <c r="C29" s="13"/>
      <c r="D29" s="13"/>
      <c r="E29" s="13"/>
      <c r="F29" s="13"/>
      <c r="G29" s="13"/>
      <c r="H29" s="13"/>
      <c r="I29" s="13"/>
      <c r="J29" s="13"/>
      <c r="K29" s="13"/>
      <c r="L29" s="13"/>
      <c r="M29" s="13"/>
      <c r="N29" s="13"/>
    </row>
    <row r="30" ht="15.75">
      <c r="B30" s="1" t="s">
        <v>37</v>
      </c>
    </row>
    <row r="31" spans="2:15" ht="34.5">
      <c r="B31" s="45" t="s">
        <v>7</v>
      </c>
      <c r="C31" s="45" t="s">
        <v>45</v>
      </c>
      <c r="D31" s="57" t="s">
        <v>46</v>
      </c>
      <c r="E31" s="57" t="s">
        <v>19</v>
      </c>
      <c r="F31" s="55" t="s">
        <v>20</v>
      </c>
      <c r="G31" s="55" t="s">
        <v>21</v>
      </c>
      <c r="H31" s="55" t="s">
        <v>54</v>
      </c>
      <c r="I31" s="55" t="s">
        <v>55</v>
      </c>
      <c r="J31" s="56" t="s">
        <v>56</v>
      </c>
      <c r="K31" s="56" t="s">
        <v>57</v>
      </c>
      <c r="L31" s="56" t="s">
        <v>40</v>
      </c>
      <c r="M31" s="56" t="s">
        <v>41</v>
      </c>
      <c r="N31" s="56" t="s">
        <v>42</v>
      </c>
      <c r="O31" s="56" t="s">
        <v>51</v>
      </c>
    </row>
    <row r="32" spans="2:15" ht="15">
      <c r="B32" s="48"/>
      <c r="C32" s="48"/>
      <c r="D32" s="48"/>
      <c r="E32" s="48"/>
      <c r="F32" s="62">
        <f>IF($E32="Natural Gas",$C32*'Combustion Input'!$B$8/1020,IF(' Combustion'!$E32="Propane",' Combustion'!$C32*'Combustion Input'!$B$20/91.5,IF(AND(' Combustion'!$E32="No. 2 Fuel Oil",' Combustion'!$C32&lt;10),' Combustion'!$C32*'Combustion Input'!$B$12*1000/140000,IF(AND(' Combustion'!$E32="No. 2 Fuel Oil",' Combustion'!$C32&gt;=10,' Combustion'!$C32&lt;100),' Combustion'!$C32*'Combustion Input'!$B$16*1000/140000,))))</f>
        <v>0</v>
      </c>
      <c r="G32" s="63">
        <f>F32*C$10*$E$10/2000</f>
        <v>0</v>
      </c>
      <c r="H32" s="62">
        <f>IF($E32="Natural Gas",$C32*'Combustion Input'!$C$8/1020,IF(' Combustion'!$E32="Propane",' Combustion'!$C32*'Combustion Input'!$C$20/91.5,IF(AND(' Combustion'!$E32="No. 2 Fuel Oil",' Combustion'!$C32&lt;10),' Combustion'!$C32*'Combustion Input'!$C$12*1000/140000,IF(AND(' Combustion'!$E32="No. 2 Fuel Oil",' Combustion'!$C32&gt;=10,' Combustion'!$C32&lt;100),' Combustion'!$C32*'Combustion Input'!$C$16*1000/140000,))))</f>
        <v>0</v>
      </c>
      <c r="I32" s="63">
        <f>H32*$C$10*$E$10/2000</f>
        <v>0</v>
      </c>
      <c r="J32" s="62">
        <f>IF($E32="Natural Gas",$C32*'Combustion Input'!$D$8/1020,IF(' Combustion'!$E32="Propane",' Combustion'!$C32*'Combustion Input'!$D$20/91.5,IF(AND(' Combustion'!$E32="No. 2 Fuel Oil",' Combustion'!$C32&lt;10),' Combustion'!$C32*'Combustion Input'!$D$12*1000/140000,IF(AND(' Combustion'!$E32="No. 2 Fuel Oil",' Combustion'!$C32&gt;=10,' Combustion'!$C32&lt;100),' Combustion'!$C32*'Combustion Input'!$D$16*1000/140000,))))</f>
        <v>0</v>
      </c>
      <c r="K32" s="63">
        <f>J32*$C$10*$E$10/2000</f>
        <v>0</v>
      </c>
      <c r="L32" s="62">
        <f>IF($E32="Natural Gas",$C32*'Combustion Input'!$E$8/1020,IF(' Combustion'!$E32="Propane",' Combustion'!$C32*'Combustion Input'!$E$20/91.5,IF(AND(' Combustion'!$E32="No. 2 Fuel Oil",' Combustion'!$C32&lt;10),' Combustion'!$C32*'Combustion Input'!$E$12*1000/140000,IF(AND(' Combustion'!$E32="No. 2 Fuel Oil",' Combustion'!$C32&gt;=10,' Combustion'!$C32&lt;100),' Combustion'!$C32*'Combustion Input'!$E$16*1000/140000,))))</f>
        <v>0</v>
      </c>
      <c r="M32" s="63">
        <f>L32*$C$10*$E$10/2000</f>
        <v>0</v>
      </c>
      <c r="N32" s="62">
        <f>IF(AND($E32="Natural Gas",$D32="Yes"),$C32*'Combustion Input'!$G$8/1020,IF(AND($E32="Natural Gas",$D32="No"),C32*'Combustion Input'!$F$8/1020,IF(' Combustion'!$E32="Propane",' Combustion'!$C32*'Combustion Input'!$F$20/91.5,IF(AND(' Combustion'!$E32="No. 2 Fuel Oil",' Combustion'!$C32&lt;10),' Combustion'!$C32*'Combustion Input'!$F$12*1000/140000,IF(AND(' Combustion'!$E32="No. 2 Fuel Oil",' Combustion'!$C32&gt;=10,' Combustion'!$C32&lt;100),' Combustion'!$C32*'Combustion Input'!$F$16*1000/140000,)))))</f>
        <v>0</v>
      </c>
      <c r="O32" s="63">
        <f>N32*$C$10*$E$10/2000</f>
        <v>0</v>
      </c>
    </row>
    <row r="33" spans="2:15" ht="15">
      <c r="B33" s="48"/>
      <c r="C33" s="48"/>
      <c r="D33" s="48"/>
      <c r="E33" s="48"/>
      <c r="F33" s="62">
        <f>IF($E33="Natural Gas",$C33*'Combustion Input'!$B$8/1020,IF(' Combustion'!$E33="Propane",' Combustion'!$C33*'Combustion Input'!$B$20/91.5,IF(AND(' Combustion'!$E33="No. 2 Fuel Oil",' Combustion'!$C33&lt;10),' Combustion'!$C33*'Combustion Input'!$B$12*1000/140000,IF(AND(' Combustion'!$E33="No. 2 Fuel Oil",' Combustion'!$C33&gt;=10,' Combustion'!$C33&lt;100),' Combustion'!$C33*'Combustion Input'!$B$16*1000/140000,))))</f>
        <v>0</v>
      </c>
      <c r="G33" s="63">
        <f aca="true" t="shared" si="5" ref="G33:G41">F33*C$10*$E$10/2000</f>
        <v>0</v>
      </c>
      <c r="H33" s="62">
        <f>IF($E33="Natural Gas",$C33*'Combustion Input'!$C$8/1020,IF(' Combustion'!$E33="Propane",' Combustion'!$C33*'Combustion Input'!$C$20/91.5,IF(AND(' Combustion'!$E33="No. 2 Fuel Oil",' Combustion'!$C33&lt;10),' Combustion'!$C33*'Combustion Input'!$C$12*1000/140000,IF(AND(' Combustion'!$E33="No. 2 Fuel Oil",' Combustion'!$C33&gt;=10,' Combustion'!$C33&lt;100),' Combustion'!$C33*'Combustion Input'!$C$16*1000/140000,))))</f>
        <v>0</v>
      </c>
      <c r="I33" s="63">
        <f aca="true" t="shared" si="6" ref="I33:I41">H33*$C$10*$E$10/2000</f>
        <v>0</v>
      </c>
      <c r="J33" s="62">
        <f>IF($E33="Natural Gas",$C33*'Combustion Input'!$D$8/1020,IF(' Combustion'!$E33="Propane",' Combustion'!$C33*'Combustion Input'!$D$20/91.5,IF(AND(' Combustion'!$E33="No. 2 Fuel Oil",' Combustion'!$C33&lt;10),' Combustion'!$C33*'Combustion Input'!$D$12*1000/140000,IF(AND(' Combustion'!$E33="No. 2 Fuel Oil",' Combustion'!$C33&gt;=10,' Combustion'!$C33&lt;100),' Combustion'!$C33*'Combustion Input'!$D$16*1000/140000,))))</f>
        <v>0</v>
      </c>
      <c r="K33" s="63">
        <f aca="true" t="shared" si="7" ref="K33:K41">J33*$C$10*$E$10/2000</f>
        <v>0</v>
      </c>
      <c r="L33" s="62">
        <f>IF($E33="Natural Gas",$C33*'Combustion Input'!$E$8/1020,IF(' Combustion'!$E33="Propane",' Combustion'!$C33*'Combustion Input'!$E$20/91.5,IF(AND(' Combustion'!$E33="No. 2 Fuel Oil",' Combustion'!$C33&lt;10),' Combustion'!$C33*'Combustion Input'!$E$12*1000/140000,IF(AND(' Combustion'!$E33="No. 2 Fuel Oil",' Combustion'!$C33&gt;=10,' Combustion'!$C33&lt;100),' Combustion'!$C33*'Combustion Input'!$E$16*1000/140000,))))</f>
        <v>0</v>
      </c>
      <c r="M33" s="63">
        <f aca="true" t="shared" si="8" ref="M33:M41">L33*$C$10*$E$10/2000</f>
        <v>0</v>
      </c>
      <c r="N33" s="62">
        <f>IF(AND($E33="Natural Gas",$D33="Yes"),$C33*'Combustion Input'!$G$8/1020,IF(AND($E33="Natural Gas",$D33="No"),C33*'Combustion Input'!$F$8/1020,IF(' Combustion'!$E33="Propane",' Combustion'!$C33*'Combustion Input'!$F$20/91.5,IF(AND(' Combustion'!$E33="No. 2 Fuel Oil",' Combustion'!$C33&lt;10),' Combustion'!$C33*'Combustion Input'!$F$12*1000/140000,IF(AND(' Combustion'!$E33="No. 2 Fuel Oil",' Combustion'!$C33&gt;=10,' Combustion'!$C33&lt;100),' Combustion'!$C33*'Combustion Input'!$F$16*1000/140000,)))))</f>
        <v>0</v>
      </c>
      <c r="O33" s="63">
        <f aca="true" t="shared" si="9" ref="O33:O41">N33*$C$10*$E$10/2000</f>
        <v>0</v>
      </c>
    </row>
    <row r="34" spans="2:15" ht="15">
      <c r="B34" s="48"/>
      <c r="C34" s="48"/>
      <c r="D34" s="48"/>
      <c r="E34" s="48"/>
      <c r="F34" s="62">
        <f>IF($E34="Natural Gas",$C34*'Combustion Input'!$B$8/1020,IF(' Combustion'!$E34="Propane",' Combustion'!$C34*'Combustion Input'!$B$20/91.5,IF(AND(' Combustion'!$E34="No. 2 Fuel Oil",' Combustion'!$C34&lt;10),' Combustion'!$C34*'Combustion Input'!$B$12*1000/140000,IF(AND(' Combustion'!$E34="No. 2 Fuel Oil",' Combustion'!$C34&gt;=10,' Combustion'!$C34&lt;100),' Combustion'!$C34*'Combustion Input'!$B$16*1000/140000,))))</f>
        <v>0</v>
      </c>
      <c r="G34" s="63">
        <f t="shared" si="5"/>
        <v>0</v>
      </c>
      <c r="H34" s="62">
        <f>IF($E34="Natural Gas",$C34*'Combustion Input'!$C$8/1020,IF(' Combustion'!$E34="Propane",' Combustion'!$C34*'Combustion Input'!$C$20/91.5,IF(AND(' Combustion'!$E34="No. 2 Fuel Oil",' Combustion'!$C34&lt;10),' Combustion'!$C34*'Combustion Input'!$C$12*1000/140000,IF(AND(' Combustion'!$E34="No. 2 Fuel Oil",' Combustion'!$C34&gt;=10,' Combustion'!$C34&lt;100),' Combustion'!$C34*'Combustion Input'!$C$16*1000/140000,))))</f>
        <v>0</v>
      </c>
      <c r="I34" s="63">
        <f t="shared" si="6"/>
        <v>0</v>
      </c>
      <c r="J34" s="62">
        <f>IF($E34="Natural Gas",$C34*'Combustion Input'!$D$8/1020,IF(' Combustion'!$E34="Propane",' Combustion'!$C34*'Combustion Input'!$D$20/91.5,IF(AND(' Combustion'!$E34="No. 2 Fuel Oil",' Combustion'!$C34&lt;10),' Combustion'!$C34*'Combustion Input'!$D$12*1000/140000,IF(AND(' Combustion'!$E34="No. 2 Fuel Oil",' Combustion'!$C34&gt;=10,' Combustion'!$C34&lt;100),' Combustion'!$C34*'Combustion Input'!$D$16*1000/140000,))))</f>
        <v>0</v>
      </c>
      <c r="K34" s="63">
        <f t="shared" si="7"/>
        <v>0</v>
      </c>
      <c r="L34" s="62">
        <f>IF($E34="Natural Gas",$C34*'Combustion Input'!$E$8/1020,IF(' Combustion'!$E34="Propane",' Combustion'!$C34*'Combustion Input'!$E$20/91.5,IF(AND(' Combustion'!$E34="No. 2 Fuel Oil",' Combustion'!$C34&lt;10),' Combustion'!$C34*'Combustion Input'!$E$12*1000/140000,IF(AND(' Combustion'!$E34="No. 2 Fuel Oil",' Combustion'!$C34&gt;=10,' Combustion'!$C34&lt;100),' Combustion'!$C34*'Combustion Input'!$E$16*1000/140000,))))</f>
        <v>0</v>
      </c>
      <c r="M34" s="63">
        <f t="shared" si="8"/>
        <v>0</v>
      </c>
      <c r="N34" s="62">
        <f>IF(AND($E34="Natural Gas",$D34="Yes"),$C34*'Combustion Input'!$G$8/1020,IF(AND($E34="Natural Gas",$D34="No"),C34*'Combustion Input'!$F$8/1020,IF(' Combustion'!$E34="Propane",' Combustion'!$C34*'Combustion Input'!$F$20/91.5,IF(AND(' Combustion'!$E34="No. 2 Fuel Oil",' Combustion'!$C34&lt;10),' Combustion'!$C34*'Combustion Input'!$F$12*1000/140000,IF(AND(' Combustion'!$E34="No. 2 Fuel Oil",' Combustion'!$C34&gt;=10,' Combustion'!$C34&lt;100),' Combustion'!$C34*'Combustion Input'!$F$16*1000/140000,)))))</f>
        <v>0</v>
      </c>
      <c r="O34" s="63">
        <f t="shared" si="9"/>
        <v>0</v>
      </c>
    </row>
    <row r="35" spans="2:15" ht="15">
      <c r="B35" s="48"/>
      <c r="C35" s="48"/>
      <c r="D35" s="48"/>
      <c r="E35" s="48"/>
      <c r="F35" s="62">
        <f>IF($E35="Natural Gas",$C35*'Combustion Input'!$B$8/1020,IF(' Combustion'!$E35="Propane",' Combustion'!$C35*'Combustion Input'!$B$20/91.5,IF(AND(' Combustion'!$E35="No. 2 Fuel Oil",' Combustion'!$C35&lt;10),' Combustion'!$C35*'Combustion Input'!$B$12*1000/140000,IF(AND(' Combustion'!$E35="No. 2 Fuel Oil",' Combustion'!$C35&gt;=10,' Combustion'!$C35&lt;100),' Combustion'!$C35*'Combustion Input'!$B$16*1000/140000,))))</f>
        <v>0</v>
      </c>
      <c r="G35" s="63">
        <f t="shared" si="5"/>
        <v>0</v>
      </c>
      <c r="H35" s="62">
        <f>IF($E35="Natural Gas",$C35*'Combustion Input'!$C$8/1020,IF(' Combustion'!$E35="Propane",' Combustion'!$C35*'Combustion Input'!$C$20/91.5,IF(AND(' Combustion'!$E35="No. 2 Fuel Oil",' Combustion'!$C35&lt;10),' Combustion'!$C35*'Combustion Input'!$C$12*1000/140000,IF(AND(' Combustion'!$E35="No. 2 Fuel Oil",' Combustion'!$C35&gt;=10,' Combustion'!$C35&lt;100),' Combustion'!$C35*'Combustion Input'!$C$16*1000/140000,))))</f>
        <v>0</v>
      </c>
      <c r="I35" s="63">
        <f t="shared" si="6"/>
        <v>0</v>
      </c>
      <c r="J35" s="62">
        <f>IF($E35="Natural Gas",$C35*'Combustion Input'!$D$8/1020,IF(' Combustion'!$E35="Propane",' Combustion'!$C35*'Combustion Input'!$D$20/91.5,IF(AND(' Combustion'!$E35="No. 2 Fuel Oil",' Combustion'!$C35&lt;10),' Combustion'!$C35*'Combustion Input'!$D$12*1000/140000,IF(AND(' Combustion'!$E35="No. 2 Fuel Oil",' Combustion'!$C35&gt;=10,' Combustion'!$C35&lt;100),' Combustion'!$C35*'Combustion Input'!$D$16*1000/140000,))))</f>
        <v>0</v>
      </c>
      <c r="K35" s="63">
        <f t="shared" si="7"/>
        <v>0</v>
      </c>
      <c r="L35" s="62">
        <f>IF($E35="Natural Gas",$C35*'Combustion Input'!$E$8/1020,IF(' Combustion'!$E35="Propane",' Combustion'!$C35*'Combustion Input'!$E$20/91.5,IF(AND(' Combustion'!$E35="No. 2 Fuel Oil",' Combustion'!$C35&lt;10),' Combustion'!$C35*'Combustion Input'!$E$12*1000/140000,IF(AND(' Combustion'!$E35="No. 2 Fuel Oil",' Combustion'!$C35&gt;=10,' Combustion'!$C35&lt;100),' Combustion'!$C35*'Combustion Input'!$E$16*1000/140000,))))</f>
        <v>0</v>
      </c>
      <c r="M35" s="63">
        <f t="shared" si="8"/>
        <v>0</v>
      </c>
      <c r="N35" s="62">
        <f>IF(AND($E35="Natural Gas",$D35="Yes"),$C35*'Combustion Input'!$G$8/1020,IF(AND($E35="Natural Gas",$D35="No"),C35*'Combustion Input'!$F$8/1020,IF(' Combustion'!$E35="Propane",' Combustion'!$C35*'Combustion Input'!$F$20/91.5,IF(AND(' Combustion'!$E35="No. 2 Fuel Oil",' Combustion'!$C35&lt;10),' Combustion'!$C35*'Combustion Input'!$F$12*1000/140000,IF(AND(' Combustion'!$E35="No. 2 Fuel Oil",' Combustion'!$C35&gt;=10,' Combustion'!$C35&lt;100),' Combustion'!$C35*'Combustion Input'!$F$16*1000/140000,)))))</f>
        <v>0</v>
      </c>
      <c r="O35" s="63">
        <f t="shared" si="9"/>
        <v>0</v>
      </c>
    </row>
    <row r="36" spans="2:15" ht="15">
      <c r="B36" s="48"/>
      <c r="C36" s="48"/>
      <c r="D36" s="48"/>
      <c r="E36" s="48"/>
      <c r="F36" s="62">
        <f>IF($E36="Natural Gas",$C36*'Combustion Input'!$B$8/1020,IF(' Combustion'!$E36="Propane",' Combustion'!$C36*'Combustion Input'!$B$20/91.5,IF(AND(' Combustion'!$E36="No. 2 Fuel Oil",' Combustion'!$C36&lt;10),' Combustion'!$C36*'Combustion Input'!$B$12*1000/140000,IF(AND(' Combustion'!$E36="No. 2 Fuel Oil",' Combustion'!$C36&gt;=10,' Combustion'!$C36&lt;100),' Combustion'!$C36*'Combustion Input'!$B$16*1000/140000,))))</f>
        <v>0</v>
      </c>
      <c r="G36" s="63">
        <f t="shared" si="5"/>
        <v>0</v>
      </c>
      <c r="H36" s="62">
        <f>IF($E36="Natural Gas",$C36*'Combustion Input'!$C$8/1020,IF(' Combustion'!$E36="Propane",' Combustion'!$C36*'Combustion Input'!$C$20/91.5,IF(AND(' Combustion'!$E36="No. 2 Fuel Oil",' Combustion'!$C36&lt;10),' Combustion'!$C36*'Combustion Input'!$C$12*1000/140000,IF(AND(' Combustion'!$E36="No. 2 Fuel Oil",' Combustion'!$C36&gt;=10,' Combustion'!$C36&lt;100),' Combustion'!$C36*'Combustion Input'!$C$16*1000/140000,))))</f>
        <v>0</v>
      </c>
      <c r="I36" s="63">
        <f t="shared" si="6"/>
        <v>0</v>
      </c>
      <c r="J36" s="62">
        <f>IF($E36="Natural Gas",$C36*'Combustion Input'!$D$8/1020,IF(' Combustion'!$E36="Propane",' Combustion'!$C36*'Combustion Input'!$D$20/91.5,IF(AND(' Combustion'!$E36="No. 2 Fuel Oil",' Combustion'!$C36&lt;10),' Combustion'!$C36*'Combustion Input'!$D$12*1000/140000,IF(AND(' Combustion'!$E36="No. 2 Fuel Oil",' Combustion'!$C36&gt;=10,' Combustion'!$C36&lt;100),' Combustion'!$C36*'Combustion Input'!$D$16*1000/140000,))))</f>
        <v>0</v>
      </c>
      <c r="K36" s="63">
        <f t="shared" si="7"/>
        <v>0</v>
      </c>
      <c r="L36" s="62">
        <f>IF($E36="Natural Gas",$C36*'Combustion Input'!$E$8/1020,IF(' Combustion'!$E36="Propane",' Combustion'!$C36*'Combustion Input'!$E$20/91.5,IF(AND(' Combustion'!$E36="No. 2 Fuel Oil",' Combustion'!$C36&lt;10),' Combustion'!$C36*'Combustion Input'!$E$12*1000/140000,IF(AND(' Combustion'!$E36="No. 2 Fuel Oil",' Combustion'!$C36&gt;=10,' Combustion'!$C36&lt;100),' Combustion'!$C36*'Combustion Input'!$E$16*1000/140000,))))</f>
        <v>0</v>
      </c>
      <c r="M36" s="63">
        <f t="shared" si="8"/>
        <v>0</v>
      </c>
      <c r="N36" s="62">
        <f>IF(AND($E36="Natural Gas",$D36="Yes"),$C36*'Combustion Input'!$G$8/1020,IF(AND($E36="Natural Gas",$D36="No"),C36*'Combustion Input'!$F$8/1020,IF(' Combustion'!$E36="Propane",' Combustion'!$C36*'Combustion Input'!$F$20/91.5,IF(AND(' Combustion'!$E36="No. 2 Fuel Oil",' Combustion'!$C36&lt;10),' Combustion'!$C36*'Combustion Input'!$F$12*1000/140000,IF(AND(' Combustion'!$E36="No. 2 Fuel Oil",' Combustion'!$C36&gt;=10,' Combustion'!$C36&lt;100),' Combustion'!$C36*'Combustion Input'!$F$16*1000/140000,)))))</f>
        <v>0</v>
      </c>
      <c r="O36" s="63">
        <f t="shared" si="9"/>
        <v>0</v>
      </c>
    </row>
    <row r="37" spans="2:15" ht="15">
      <c r="B37" s="48"/>
      <c r="C37" s="48"/>
      <c r="D37" s="48"/>
      <c r="E37" s="48"/>
      <c r="F37" s="62">
        <f>IF($E37="Natural Gas",$C37*'Combustion Input'!$B$8/1020,IF(' Combustion'!$E37="Propane",' Combustion'!$C37*'Combustion Input'!$B$20/91.5,IF(AND(' Combustion'!$E37="No. 2 Fuel Oil",' Combustion'!$C37&lt;10),' Combustion'!$C37*'Combustion Input'!$B$12*1000/140000,IF(AND(' Combustion'!$E37="No. 2 Fuel Oil",' Combustion'!$C37&gt;=10,' Combustion'!$C37&lt;100),' Combustion'!$C37*'Combustion Input'!$B$16*1000/140000,))))</f>
        <v>0</v>
      </c>
      <c r="G37" s="63">
        <f t="shared" si="5"/>
        <v>0</v>
      </c>
      <c r="H37" s="62">
        <f>IF($E37="Natural Gas",$C37*'Combustion Input'!$C$8/1020,IF(' Combustion'!$E37="Propane",' Combustion'!$C37*'Combustion Input'!$C$20/91.5,IF(AND(' Combustion'!$E37="No. 2 Fuel Oil",' Combustion'!$C37&lt;10),' Combustion'!$C37*'Combustion Input'!$C$12*1000/140000,IF(AND(' Combustion'!$E37="No. 2 Fuel Oil",' Combustion'!$C37&gt;=10,' Combustion'!$C37&lt;100),' Combustion'!$C37*'Combustion Input'!$C$16*1000/140000,))))</f>
        <v>0</v>
      </c>
      <c r="I37" s="63">
        <f t="shared" si="6"/>
        <v>0</v>
      </c>
      <c r="J37" s="62">
        <f>IF($E37="Natural Gas",$C37*'Combustion Input'!$D$8/1020,IF(' Combustion'!$E37="Propane",' Combustion'!$C37*'Combustion Input'!$D$20/91.5,IF(AND(' Combustion'!$E37="No. 2 Fuel Oil",' Combustion'!$C37&lt;10),' Combustion'!$C37*'Combustion Input'!$D$12*1000/140000,IF(AND(' Combustion'!$E37="No. 2 Fuel Oil",' Combustion'!$C37&gt;=10,' Combustion'!$C37&lt;100),' Combustion'!$C37*'Combustion Input'!$D$16*1000/140000,))))</f>
        <v>0</v>
      </c>
      <c r="K37" s="63">
        <f t="shared" si="7"/>
        <v>0</v>
      </c>
      <c r="L37" s="62">
        <f>IF($E37="Natural Gas",$C37*'Combustion Input'!$E$8/1020,IF(' Combustion'!$E37="Propane",' Combustion'!$C37*'Combustion Input'!$E$20/91.5,IF(AND(' Combustion'!$E37="No. 2 Fuel Oil",' Combustion'!$C37&lt;10),' Combustion'!$C37*'Combustion Input'!$E$12*1000/140000,IF(AND(' Combustion'!$E37="No. 2 Fuel Oil",' Combustion'!$C37&gt;=10,' Combustion'!$C37&lt;100),' Combustion'!$C37*'Combustion Input'!$E$16*1000/140000,))))</f>
        <v>0</v>
      </c>
      <c r="M37" s="63">
        <f t="shared" si="8"/>
        <v>0</v>
      </c>
      <c r="N37" s="62">
        <f>IF(AND($E37="Natural Gas",$D37="Yes"),$C37*'Combustion Input'!$G$8/1020,IF(AND($E37="Natural Gas",$D37="No"),C37*'Combustion Input'!$F$8/1020,IF(' Combustion'!$E37="Propane",' Combustion'!$C37*'Combustion Input'!$F$20/91.5,IF(AND(' Combustion'!$E37="No. 2 Fuel Oil",' Combustion'!$C37&lt;10),' Combustion'!$C37*'Combustion Input'!$F$12*1000/140000,IF(AND(' Combustion'!$E37="No. 2 Fuel Oil",' Combustion'!$C37&gt;=10,' Combustion'!$C37&lt;100),' Combustion'!$C37*'Combustion Input'!$F$16*1000/140000,)))))</f>
        <v>0</v>
      </c>
      <c r="O37" s="63">
        <f t="shared" si="9"/>
        <v>0</v>
      </c>
    </row>
    <row r="38" spans="2:15" ht="15">
      <c r="B38" s="48"/>
      <c r="C38" s="48"/>
      <c r="D38" s="48"/>
      <c r="E38" s="48"/>
      <c r="F38" s="62">
        <f>IF($E38="Natural Gas",$C38*'Combustion Input'!$B$8/1020,IF(' Combustion'!$E38="Propane",' Combustion'!$C38*'Combustion Input'!$B$20/91.5,IF(AND(' Combustion'!$E38="No. 2 Fuel Oil",' Combustion'!$C38&lt;10),' Combustion'!$C38*'Combustion Input'!$B$12*1000/140000,IF(AND(' Combustion'!$E38="No. 2 Fuel Oil",' Combustion'!$C38&gt;=10,' Combustion'!$C38&lt;100),' Combustion'!$C38*'Combustion Input'!$B$16*1000/140000,))))</f>
        <v>0</v>
      </c>
      <c r="G38" s="63">
        <f t="shared" si="5"/>
        <v>0</v>
      </c>
      <c r="H38" s="62">
        <f>IF($E38="Natural Gas",$C38*'Combustion Input'!$C$8/1020,IF(' Combustion'!$E38="Propane",' Combustion'!$C38*'Combustion Input'!$C$20/91.5,IF(AND(' Combustion'!$E38="No. 2 Fuel Oil",' Combustion'!$C38&lt;10),' Combustion'!$C38*'Combustion Input'!$C$12*1000/140000,IF(AND(' Combustion'!$E38="No. 2 Fuel Oil",' Combustion'!$C38&gt;=10,' Combustion'!$C38&lt;100),' Combustion'!$C38*'Combustion Input'!$C$16*1000/140000,))))</f>
        <v>0</v>
      </c>
      <c r="I38" s="63">
        <f t="shared" si="6"/>
        <v>0</v>
      </c>
      <c r="J38" s="62">
        <f>IF($E38="Natural Gas",$C38*'Combustion Input'!$D$8/1020,IF(' Combustion'!$E38="Propane",' Combustion'!$C38*'Combustion Input'!$D$20/91.5,IF(AND(' Combustion'!$E38="No. 2 Fuel Oil",' Combustion'!$C38&lt;10),' Combustion'!$C38*'Combustion Input'!$D$12*1000/140000,IF(AND(' Combustion'!$E38="No. 2 Fuel Oil",' Combustion'!$C38&gt;=10,' Combustion'!$C38&lt;100),' Combustion'!$C38*'Combustion Input'!$D$16*1000/140000,))))</f>
        <v>0</v>
      </c>
      <c r="K38" s="63">
        <f t="shared" si="7"/>
        <v>0</v>
      </c>
      <c r="L38" s="62">
        <f>IF($E38="Natural Gas",$C38*'Combustion Input'!$E$8/1020,IF(' Combustion'!$E38="Propane",' Combustion'!$C38*'Combustion Input'!$E$20/91.5,IF(AND(' Combustion'!$E38="No. 2 Fuel Oil",' Combustion'!$C38&lt;10),' Combustion'!$C38*'Combustion Input'!$E$12*1000/140000,IF(AND(' Combustion'!$E38="No. 2 Fuel Oil",' Combustion'!$C38&gt;=10,' Combustion'!$C38&lt;100),' Combustion'!$C38*'Combustion Input'!$E$16*1000/140000,))))</f>
        <v>0</v>
      </c>
      <c r="M38" s="63">
        <f t="shared" si="8"/>
        <v>0</v>
      </c>
      <c r="N38" s="62">
        <f>IF(AND($E38="Natural Gas",$D38="Yes"),$C38*'Combustion Input'!$G$8/1020,IF(AND($E38="Natural Gas",$D38="No"),C38*'Combustion Input'!$F$8/1020,IF(' Combustion'!$E38="Propane",' Combustion'!$C38*'Combustion Input'!$F$20/91.5,IF(AND(' Combustion'!$E38="No. 2 Fuel Oil",' Combustion'!$C38&lt;10),' Combustion'!$C38*'Combustion Input'!$F$12*1000/140000,IF(AND(' Combustion'!$E38="No. 2 Fuel Oil",' Combustion'!$C38&gt;=10,' Combustion'!$C38&lt;100),' Combustion'!$C38*'Combustion Input'!$F$16*1000/140000,)))))</f>
        <v>0</v>
      </c>
      <c r="O38" s="63">
        <f t="shared" si="9"/>
        <v>0</v>
      </c>
    </row>
    <row r="39" spans="2:15" ht="15">
      <c r="B39" s="48"/>
      <c r="C39" s="48"/>
      <c r="D39" s="48"/>
      <c r="E39" s="48"/>
      <c r="F39" s="62">
        <f>IF($E39="Natural Gas",$C39*'Combustion Input'!$B$8/1020,IF(' Combustion'!$E39="Propane",' Combustion'!$C39*'Combustion Input'!$B$20/91.5,IF(AND(' Combustion'!$E39="No. 2 Fuel Oil",' Combustion'!$C39&lt;10),' Combustion'!$C39*'Combustion Input'!$B$12*1000/140000,IF(AND(' Combustion'!$E39="No. 2 Fuel Oil",' Combustion'!$C39&gt;=10,' Combustion'!$C39&lt;100),' Combustion'!$C39*'Combustion Input'!$B$16*1000/140000,))))</f>
        <v>0</v>
      </c>
      <c r="G39" s="63">
        <f t="shared" si="5"/>
        <v>0</v>
      </c>
      <c r="H39" s="62">
        <f>IF($E39="Natural Gas",$C39*'Combustion Input'!$C$8/1020,IF(' Combustion'!$E39="Propane",' Combustion'!$C39*'Combustion Input'!$C$20/91.5,IF(AND(' Combustion'!$E39="No. 2 Fuel Oil",' Combustion'!$C39&lt;10),' Combustion'!$C39*'Combustion Input'!$C$12*1000/140000,IF(AND(' Combustion'!$E39="No. 2 Fuel Oil",' Combustion'!$C39&gt;=10,' Combustion'!$C39&lt;100),' Combustion'!$C39*'Combustion Input'!$C$16*1000/140000,))))</f>
        <v>0</v>
      </c>
      <c r="I39" s="63">
        <f t="shared" si="6"/>
        <v>0</v>
      </c>
      <c r="J39" s="62">
        <f>IF($E39="Natural Gas",$C39*'Combustion Input'!$D$8/1020,IF(' Combustion'!$E39="Propane",' Combustion'!$C39*'Combustion Input'!$D$20/91.5,IF(AND(' Combustion'!$E39="No. 2 Fuel Oil",' Combustion'!$C39&lt;10),' Combustion'!$C39*'Combustion Input'!$D$12*1000/140000,IF(AND(' Combustion'!$E39="No. 2 Fuel Oil",' Combustion'!$C39&gt;=10,' Combustion'!$C39&lt;100),' Combustion'!$C39*'Combustion Input'!$D$16*1000/140000,))))</f>
        <v>0</v>
      </c>
      <c r="K39" s="63">
        <f t="shared" si="7"/>
        <v>0</v>
      </c>
      <c r="L39" s="62">
        <f>IF($E39="Natural Gas",$C39*'Combustion Input'!$E$8/1020,IF(' Combustion'!$E39="Propane",' Combustion'!$C39*'Combustion Input'!$E$20/91.5,IF(AND(' Combustion'!$E39="No. 2 Fuel Oil",' Combustion'!$C39&lt;10),' Combustion'!$C39*'Combustion Input'!$E$12*1000/140000,IF(AND(' Combustion'!$E39="No. 2 Fuel Oil",' Combustion'!$C39&gt;=10,' Combustion'!$C39&lt;100),' Combustion'!$C39*'Combustion Input'!$E$16*1000/140000,))))</f>
        <v>0</v>
      </c>
      <c r="M39" s="63">
        <f t="shared" si="8"/>
        <v>0</v>
      </c>
      <c r="N39" s="62">
        <f>IF(AND($E39="Natural Gas",$D39="Yes"),$C39*'Combustion Input'!$G$8/1020,IF(AND($E39="Natural Gas",$D39="No"),C39*'Combustion Input'!$F$8/1020,IF(' Combustion'!$E39="Propane",' Combustion'!$C39*'Combustion Input'!$F$20/91.5,IF(AND(' Combustion'!$E39="No. 2 Fuel Oil",' Combustion'!$C39&lt;10),' Combustion'!$C39*'Combustion Input'!$F$12*1000/140000,IF(AND(' Combustion'!$E39="No. 2 Fuel Oil",' Combustion'!$C39&gt;=10,' Combustion'!$C39&lt;100),' Combustion'!$C39*'Combustion Input'!$F$16*1000/140000,)))))</f>
        <v>0</v>
      </c>
      <c r="O39" s="63">
        <f t="shared" si="9"/>
        <v>0</v>
      </c>
    </row>
    <row r="40" spans="2:15" ht="15">
      <c r="B40" s="48"/>
      <c r="C40" s="48"/>
      <c r="D40" s="48"/>
      <c r="E40" s="48"/>
      <c r="F40" s="62">
        <f>IF($E40="Natural Gas",$C40*'Combustion Input'!$B$8/1020,IF(' Combustion'!$E40="Propane",' Combustion'!$C40*'Combustion Input'!$B$20/91.5,IF(AND(' Combustion'!$E40="No. 2 Fuel Oil",' Combustion'!$C40&lt;10),' Combustion'!$C40*'Combustion Input'!$B$12*1000/140000,IF(AND(' Combustion'!$E40="No. 2 Fuel Oil",' Combustion'!$C40&gt;=10,' Combustion'!$C40&lt;100),' Combustion'!$C40*'Combustion Input'!$B$16*1000/140000,))))</f>
        <v>0</v>
      </c>
      <c r="G40" s="63">
        <f t="shared" si="5"/>
        <v>0</v>
      </c>
      <c r="H40" s="62">
        <f>IF($E40="Natural Gas",$C40*'Combustion Input'!$C$8/1020,IF(' Combustion'!$E40="Propane",' Combustion'!$C40*'Combustion Input'!$C$20/91.5,IF(AND(' Combustion'!$E40="No. 2 Fuel Oil",' Combustion'!$C40&lt;10),' Combustion'!$C40*'Combustion Input'!$C$12*1000/140000,IF(AND(' Combustion'!$E40="No. 2 Fuel Oil",' Combustion'!$C40&gt;=10,' Combustion'!$C40&lt;100),' Combustion'!$C40*'Combustion Input'!$C$16*1000/140000,))))</f>
        <v>0</v>
      </c>
      <c r="I40" s="63">
        <f t="shared" si="6"/>
        <v>0</v>
      </c>
      <c r="J40" s="62">
        <f>IF($E40="Natural Gas",$C40*'Combustion Input'!$D$8/1020,IF(' Combustion'!$E40="Propane",' Combustion'!$C40*'Combustion Input'!$D$20/91.5,IF(AND(' Combustion'!$E40="No. 2 Fuel Oil",' Combustion'!$C40&lt;10),' Combustion'!$C40*'Combustion Input'!$D$12*1000/140000,IF(AND(' Combustion'!$E40="No. 2 Fuel Oil",' Combustion'!$C40&gt;=10,' Combustion'!$C40&lt;100),' Combustion'!$C40*'Combustion Input'!$D$16*1000/140000,))))</f>
        <v>0</v>
      </c>
      <c r="K40" s="63">
        <f t="shared" si="7"/>
        <v>0</v>
      </c>
      <c r="L40" s="62">
        <f>IF($E40="Natural Gas",$C40*'Combustion Input'!$E$8/1020,IF(' Combustion'!$E40="Propane",' Combustion'!$C40*'Combustion Input'!$E$20/91.5,IF(AND(' Combustion'!$E40="No. 2 Fuel Oil",' Combustion'!$C40&lt;10),' Combustion'!$C40*'Combustion Input'!$E$12*1000/140000,IF(AND(' Combustion'!$E40="No. 2 Fuel Oil",' Combustion'!$C40&gt;=10,' Combustion'!$C40&lt;100),' Combustion'!$C40*'Combustion Input'!$E$16*1000/140000,))))</f>
        <v>0</v>
      </c>
      <c r="M40" s="63">
        <f t="shared" si="8"/>
        <v>0</v>
      </c>
      <c r="N40" s="62">
        <f>IF(AND($E40="Natural Gas",$D40="Yes"),$C40*'Combustion Input'!$G$8/1020,IF(AND($E40="Natural Gas",$D40="No"),C40*'Combustion Input'!$F$8/1020,IF(' Combustion'!$E40="Propane",' Combustion'!$C40*'Combustion Input'!$F$20/91.5,IF(AND(' Combustion'!$E40="No. 2 Fuel Oil",' Combustion'!$C40&lt;10),' Combustion'!$C40*'Combustion Input'!$F$12*1000/140000,IF(AND(' Combustion'!$E40="No. 2 Fuel Oil",' Combustion'!$C40&gt;=10,' Combustion'!$C40&lt;100),' Combustion'!$C40*'Combustion Input'!$F$16*1000/140000,)))))</f>
        <v>0</v>
      </c>
      <c r="O40" s="63">
        <f t="shared" si="9"/>
        <v>0</v>
      </c>
    </row>
    <row r="41" spans="2:15" ht="15">
      <c r="B41" s="48"/>
      <c r="C41" s="48"/>
      <c r="D41" s="48"/>
      <c r="E41" s="48"/>
      <c r="F41" s="62">
        <f>IF($E41="Natural Gas",$C41*'Combustion Input'!$B$8/1020,IF(' Combustion'!$E41="Propane",' Combustion'!$C41*'Combustion Input'!$B$20/91.5,IF(AND(' Combustion'!$E41="No. 2 Fuel Oil",' Combustion'!$C41&lt;10),' Combustion'!$C41*'Combustion Input'!$B$12*1000/140000,IF(AND(' Combustion'!$E41="No. 2 Fuel Oil",' Combustion'!$C41&gt;=10,' Combustion'!$C41&lt;100),' Combustion'!$C41*'Combustion Input'!$B$16*1000/140000,))))</f>
        <v>0</v>
      </c>
      <c r="G41" s="63">
        <f t="shared" si="5"/>
        <v>0</v>
      </c>
      <c r="H41" s="62">
        <f>IF($E41="Natural Gas",$C41*'Combustion Input'!$C$8/1020,IF(' Combustion'!$E41="Propane",' Combustion'!$C41*'Combustion Input'!$C$20/91.5,IF(AND(' Combustion'!$E41="No. 2 Fuel Oil",' Combustion'!$C41&lt;10),' Combustion'!$C41*'Combustion Input'!$C$12*1000/140000,IF(AND(' Combustion'!$E41="No. 2 Fuel Oil",' Combustion'!$C41&gt;=10,' Combustion'!$C41&lt;100),' Combustion'!$C41*'Combustion Input'!$C$16*1000/140000,))))</f>
        <v>0</v>
      </c>
      <c r="I41" s="63">
        <f t="shared" si="6"/>
        <v>0</v>
      </c>
      <c r="J41" s="62">
        <f>IF($E41="Natural Gas",$C41*'Combustion Input'!$D$8/1020,IF(' Combustion'!$E41="Propane",' Combustion'!$C41*'Combustion Input'!$D$20/91.5,IF(AND(' Combustion'!$E41="No. 2 Fuel Oil",' Combustion'!$C41&lt;10),' Combustion'!$C41*'Combustion Input'!$D$12*1000/140000,IF(AND(' Combustion'!$E41="No. 2 Fuel Oil",' Combustion'!$C41&gt;=10,' Combustion'!$C41&lt;100),' Combustion'!$C41*'Combustion Input'!$D$16*1000/140000,))))</f>
        <v>0</v>
      </c>
      <c r="K41" s="63">
        <f t="shared" si="7"/>
        <v>0</v>
      </c>
      <c r="L41" s="62">
        <f>IF($E41="Natural Gas",$C41*'Combustion Input'!$E$8/1020,IF(' Combustion'!$E41="Propane",' Combustion'!$C41*'Combustion Input'!$E$20/91.5,IF(AND(' Combustion'!$E41="No. 2 Fuel Oil",' Combustion'!$C41&lt;10),' Combustion'!$C41*'Combustion Input'!$E$12*1000/140000,IF(AND(' Combustion'!$E41="No. 2 Fuel Oil",' Combustion'!$C41&gt;=10,' Combustion'!$C41&lt;100),' Combustion'!$C41*'Combustion Input'!$E$16*1000/140000,))))</f>
        <v>0</v>
      </c>
      <c r="M41" s="63">
        <f t="shared" si="8"/>
        <v>0</v>
      </c>
      <c r="N41" s="62">
        <f>IF(AND($E41="Natural Gas",$D41="Yes"),$C41*'Combustion Input'!$G$8/1020,IF(AND($E41="Natural Gas",$D41="No"),C41*'Combustion Input'!$F$8/1020,IF(' Combustion'!$E41="Propane",' Combustion'!$C41*'Combustion Input'!$F$20/91.5,IF(AND(' Combustion'!$E41="No. 2 Fuel Oil",' Combustion'!$C41&lt;10),' Combustion'!$C41*'Combustion Input'!$F$12*1000/140000,IF(AND(' Combustion'!$E41="No. 2 Fuel Oil",' Combustion'!$C41&gt;=10,' Combustion'!$C41&lt;100),' Combustion'!$C41*'Combustion Input'!$F$16*1000/140000,)))))</f>
        <v>0</v>
      </c>
      <c r="O41" s="63">
        <f t="shared" si="9"/>
        <v>0</v>
      </c>
    </row>
  </sheetData>
  <sheetProtection sheet="1" objects="1" scenarios="1" formatColumns="0" formatRows="0"/>
  <protectedRanges>
    <protectedRange sqref="C13" name="Range1_1"/>
  </protectedRanges>
  <mergeCells count="5">
    <mergeCell ref="H6:L9"/>
    <mergeCell ref="C6:F6"/>
    <mergeCell ref="C8:D8"/>
    <mergeCell ref="B14:C14"/>
    <mergeCell ref="F10:G10"/>
  </mergeCells>
  <dataValidations count="3">
    <dataValidation type="list" allowBlank="1" showInputMessage="1" showErrorMessage="1" sqref="D18:D29">
      <formula1>units</formula1>
    </dataValidation>
    <dataValidation type="list" allowBlank="1" showInputMessage="1" showErrorMessage="1" sqref="E32:E41">
      <formula1>fuel</formula1>
    </dataValidation>
    <dataValidation type="list" allowBlank="1" showInputMessage="1" showErrorMessage="1" sqref="D32:D41">
      <formula1>nox</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H25" sqref="H25"/>
    </sheetView>
  </sheetViews>
  <sheetFormatPr defaultColWidth="9.140625" defaultRowHeight="12.75"/>
  <cols>
    <col min="1" max="1" width="15.00390625" style="0" customWidth="1"/>
    <col min="2" max="2" width="10.28125" style="0" customWidth="1"/>
    <col min="5" max="5" width="12.421875" style="0" customWidth="1"/>
  </cols>
  <sheetData>
    <row r="1" spans="1:10" ht="15" thickBot="1">
      <c r="A1" s="88" t="s">
        <v>14</v>
      </c>
      <c r="B1" s="89"/>
      <c r="C1" s="89"/>
      <c r="D1" s="89"/>
      <c r="E1" s="89"/>
      <c r="F1" s="27"/>
      <c r="G1" s="27"/>
      <c r="H1" s="27"/>
      <c r="I1" s="27"/>
      <c r="J1" s="28"/>
    </row>
    <row r="2" spans="1:6" ht="12.75">
      <c r="A2" s="14" t="s">
        <v>10</v>
      </c>
      <c r="B2" s="15" t="s">
        <v>2</v>
      </c>
      <c r="C2" s="16" t="s">
        <v>15</v>
      </c>
      <c r="D2" s="16" t="s">
        <v>16</v>
      </c>
      <c r="E2" s="16" t="s">
        <v>11</v>
      </c>
      <c r="F2" s="16" t="s">
        <v>17</v>
      </c>
    </row>
    <row r="3" spans="1:6" ht="12.75">
      <c r="A3" s="18" t="s">
        <v>12</v>
      </c>
      <c r="B3" s="20">
        <v>0.0022</v>
      </c>
      <c r="C3" s="21">
        <v>0.0022</v>
      </c>
      <c r="D3" s="21">
        <v>0.0022</v>
      </c>
      <c r="E3" s="23">
        <f>0.0000441+0.00247</f>
        <v>0.0025141</v>
      </c>
      <c r="F3" s="22">
        <v>0.031</v>
      </c>
    </row>
    <row r="4" spans="1:6" ht="13.5" thickBot="1">
      <c r="A4" s="19" t="s">
        <v>13</v>
      </c>
      <c r="B4" s="24">
        <v>0.31</v>
      </c>
      <c r="C4" s="25">
        <v>0.31</v>
      </c>
      <c r="D4" s="25">
        <v>0.31</v>
      </c>
      <c r="E4" s="26">
        <v>0.36</v>
      </c>
      <c r="F4" s="25">
        <v>4.41</v>
      </c>
    </row>
    <row r="6" ht="12.75">
      <c r="A6" s="29" t="s">
        <v>22</v>
      </c>
    </row>
    <row r="7" spans="1:7" ht="12.75">
      <c r="A7" s="31" t="s">
        <v>10</v>
      </c>
      <c r="B7" s="17" t="s">
        <v>2</v>
      </c>
      <c r="C7" s="17" t="s">
        <v>15</v>
      </c>
      <c r="D7" s="17" t="s">
        <v>16</v>
      </c>
      <c r="E7" s="17" t="s">
        <v>11</v>
      </c>
      <c r="F7" s="17" t="s">
        <v>17</v>
      </c>
      <c r="G7" s="17" t="s">
        <v>17</v>
      </c>
    </row>
    <row r="8" spans="1:7" ht="12.75">
      <c r="A8" s="32" t="s">
        <v>23</v>
      </c>
      <c r="B8" s="33">
        <v>7.6</v>
      </c>
      <c r="C8" s="33">
        <v>7.6</v>
      </c>
      <c r="D8" s="33">
        <v>7.6</v>
      </c>
      <c r="E8" s="33">
        <v>5.5</v>
      </c>
      <c r="F8" s="33">
        <v>100</v>
      </c>
      <c r="G8" s="34">
        <v>50</v>
      </c>
    </row>
    <row r="10" ht="12.75">
      <c r="A10" s="29" t="s">
        <v>24</v>
      </c>
    </row>
    <row r="11" spans="1:6" ht="12.75">
      <c r="A11" s="31" t="s">
        <v>10</v>
      </c>
      <c r="B11" s="17" t="s">
        <v>2</v>
      </c>
      <c r="C11" s="17" t="s">
        <v>15</v>
      </c>
      <c r="D11" s="17" t="s">
        <v>16</v>
      </c>
      <c r="E11" s="17" t="s">
        <v>11</v>
      </c>
      <c r="F11" s="17" t="s">
        <v>17</v>
      </c>
    </row>
    <row r="12" spans="1:6" ht="12.75">
      <c r="A12" s="32" t="s">
        <v>25</v>
      </c>
      <c r="B12" s="34">
        <f>2+1.3</f>
        <v>3.3</v>
      </c>
      <c r="C12" s="34">
        <f>1.08+1.3</f>
        <v>2.38</v>
      </c>
      <c r="D12" s="34">
        <f>0.83+1.3</f>
        <v>2.13</v>
      </c>
      <c r="E12" s="34">
        <v>0.34</v>
      </c>
      <c r="F12" s="34">
        <v>20</v>
      </c>
    </row>
    <row r="14" ht="12.75">
      <c r="A14" s="30" t="s">
        <v>26</v>
      </c>
    </row>
    <row r="15" spans="1:6" ht="12.75">
      <c r="A15" s="31" t="s">
        <v>10</v>
      </c>
      <c r="B15" s="17" t="s">
        <v>2</v>
      </c>
      <c r="C15" s="17" t="s">
        <v>15</v>
      </c>
      <c r="D15" s="17" t="s">
        <v>16</v>
      </c>
      <c r="E15" s="17" t="s">
        <v>11</v>
      </c>
      <c r="F15" s="17" t="s">
        <v>17</v>
      </c>
    </row>
    <row r="16" spans="1:6" ht="12.75">
      <c r="A16" s="32" t="s">
        <v>25</v>
      </c>
      <c r="B16" s="34">
        <f>2+1.3</f>
        <v>3.3</v>
      </c>
      <c r="C16" s="34">
        <f>1+1.3</f>
        <v>2.3</v>
      </c>
      <c r="D16" s="34">
        <f>0.25+1.3</f>
        <v>1.55</v>
      </c>
      <c r="E16" s="34">
        <v>0.2</v>
      </c>
      <c r="F16" s="34">
        <v>20</v>
      </c>
    </row>
    <row r="18" ht="12.75">
      <c r="A18" s="30" t="s">
        <v>27</v>
      </c>
    </row>
    <row r="19" spans="1:6" ht="12.75">
      <c r="A19" s="32" t="s">
        <v>10</v>
      </c>
      <c r="B19" s="35" t="s">
        <v>2</v>
      </c>
      <c r="C19" s="35" t="s">
        <v>28</v>
      </c>
      <c r="D19" s="35" t="s">
        <v>29</v>
      </c>
      <c r="E19" s="35" t="s">
        <v>11</v>
      </c>
      <c r="F19" s="17" t="s">
        <v>17</v>
      </c>
    </row>
    <row r="20" spans="1:6" ht="12.75">
      <c r="A20" s="32" t="s">
        <v>25</v>
      </c>
      <c r="B20" s="36">
        <v>0.7</v>
      </c>
      <c r="C20" s="36">
        <v>0.7</v>
      </c>
      <c r="D20" s="36">
        <v>0.7</v>
      </c>
      <c r="E20" s="36">
        <f>1</f>
        <v>1</v>
      </c>
      <c r="F20" s="33">
        <f>13</f>
        <v>13</v>
      </c>
    </row>
    <row r="21" spans="1:5" ht="12.75">
      <c r="A21" s="37"/>
      <c r="B21" s="38"/>
      <c r="C21" s="38"/>
      <c r="D21" s="38"/>
      <c r="E21" s="38"/>
    </row>
    <row r="22" ht="12.75">
      <c r="A22" s="39" t="s">
        <v>38</v>
      </c>
    </row>
    <row r="23" spans="1:5" ht="12.75">
      <c r="A23" s="2" t="s">
        <v>18</v>
      </c>
      <c r="B23" s="2" t="s">
        <v>30</v>
      </c>
      <c r="D23" s="2" t="s">
        <v>32</v>
      </c>
      <c r="E23" s="2" t="s">
        <v>35</v>
      </c>
    </row>
    <row r="24" spans="1:4" ht="12.75">
      <c r="A24" s="2"/>
      <c r="B24" s="2" t="s">
        <v>9</v>
      </c>
      <c r="D24" s="58"/>
    </row>
    <row r="25" spans="1:4" ht="12.75">
      <c r="A25" s="2"/>
      <c r="B25" s="2" t="s">
        <v>31</v>
      </c>
      <c r="D25" s="58"/>
    </row>
    <row r="26" ht="12.75">
      <c r="D26" s="58"/>
    </row>
    <row r="27" ht="12.75">
      <c r="A27" t="s">
        <v>39</v>
      </c>
    </row>
    <row r="28" spans="1:5" ht="12.75">
      <c r="A28" s="2" t="s">
        <v>18</v>
      </c>
      <c r="B28" s="2" t="s">
        <v>31</v>
      </c>
      <c r="D28" s="2" t="s">
        <v>32</v>
      </c>
      <c r="E28" s="2" t="s">
        <v>33</v>
      </c>
    </row>
    <row r="29" ht="12.75">
      <c r="E29" s="2" t="s">
        <v>34</v>
      </c>
    </row>
    <row r="30" ht="12.75">
      <c r="E30" s="2" t="s">
        <v>27</v>
      </c>
    </row>
    <row r="31" spans="1:2" ht="12.75">
      <c r="A31" s="2" t="s">
        <v>47</v>
      </c>
      <c r="B31" s="2" t="s">
        <v>5</v>
      </c>
    </row>
    <row r="32" spans="1:2" ht="12.75">
      <c r="A32" s="2"/>
      <c r="B32" s="2" t="s">
        <v>6</v>
      </c>
    </row>
  </sheetData>
  <sheetProtection sheet="1" objects="1" scenarios="1" formatCells="0" formatColumns="0" formatRows="0"/>
  <mergeCells count="1">
    <mergeCell ref="A1:E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5"/>
  <sheetViews>
    <sheetView showGridLines="0" zoomScalePageLayoutView="0" workbookViewId="0" topLeftCell="A1">
      <selection activeCell="D9" sqref="D9"/>
    </sheetView>
  </sheetViews>
  <sheetFormatPr defaultColWidth="9.140625" defaultRowHeight="12.75"/>
  <cols>
    <col min="1" max="1" width="12.8515625" style="67" customWidth="1"/>
    <col min="2" max="2" width="70.00390625" style="0" customWidth="1"/>
  </cols>
  <sheetData>
    <row r="1" spans="1:7" ht="15.75">
      <c r="A1" s="90" t="s">
        <v>58</v>
      </c>
      <c r="B1" s="90"/>
      <c r="C1" s="69"/>
      <c r="D1" s="69"/>
      <c r="E1" s="69"/>
      <c r="F1" s="69"/>
      <c r="G1" s="69"/>
    </row>
    <row r="2" spans="1:7" ht="12.75">
      <c r="A2" s="73" t="s">
        <v>59</v>
      </c>
      <c r="B2" s="73" t="s">
        <v>60</v>
      </c>
      <c r="C2" s="68"/>
      <c r="D2" s="68"/>
      <c r="E2" s="68"/>
      <c r="F2" s="68"/>
      <c r="G2" s="68"/>
    </row>
    <row r="3" spans="1:2" ht="12.75">
      <c r="A3" s="70">
        <v>41649</v>
      </c>
      <c r="B3" s="71" t="s">
        <v>64</v>
      </c>
    </row>
    <row r="4" spans="1:2" ht="12.75">
      <c r="A4" s="70">
        <v>41740</v>
      </c>
      <c r="B4" s="71" t="s">
        <v>63</v>
      </c>
    </row>
    <row r="5" ht="12.75">
      <c r="B5" s="71"/>
    </row>
    <row r="6" spans="1:2" ht="12.75">
      <c r="A6" s="71"/>
      <c r="B6" s="72"/>
    </row>
    <row r="7" spans="1:2" ht="12.75">
      <c r="A7" s="71"/>
      <c r="B7" s="72"/>
    </row>
    <row r="8" spans="1:2" ht="12.75">
      <c r="A8" s="71"/>
      <c r="B8" s="72"/>
    </row>
    <row r="9" spans="1:2" ht="12.75">
      <c r="A9" s="71"/>
      <c r="B9" s="72"/>
    </row>
    <row r="10" spans="1:2" ht="12.75">
      <c r="A10" s="71"/>
      <c r="B10" s="72"/>
    </row>
    <row r="11" spans="1:2" ht="12.75">
      <c r="A11" s="71"/>
      <c r="B11" s="72"/>
    </row>
    <row r="12" spans="1:2" ht="12.75">
      <c r="A12" s="71"/>
      <c r="B12" s="72"/>
    </row>
    <row r="13" spans="1:2" ht="12.75">
      <c r="A13" s="71"/>
      <c r="B13" s="72"/>
    </row>
    <row r="14" spans="1:2" ht="12.75">
      <c r="A14" s="71"/>
      <c r="B14" s="72"/>
    </row>
    <row r="15" spans="1:2" ht="12.75">
      <c r="A15" s="71"/>
      <c r="B15" s="72"/>
    </row>
    <row r="16" spans="1:2" ht="12.75">
      <c r="A16" s="71"/>
      <c r="B16" s="72"/>
    </row>
    <row r="17" spans="1:2" ht="12.75">
      <c r="A17" s="71"/>
      <c r="B17" s="72"/>
    </row>
    <row r="18" spans="1:2" ht="12.75">
      <c r="A18" s="71"/>
      <c r="B18" s="72"/>
    </row>
    <row r="19" spans="1:2" ht="12.75">
      <c r="A19" s="71"/>
      <c r="B19" s="72"/>
    </row>
    <row r="20" spans="1:2" ht="12.75">
      <c r="A20" s="71"/>
      <c r="B20" s="72"/>
    </row>
    <row r="21" spans="1:2" ht="12.75">
      <c r="A21" s="71"/>
      <c r="B21" s="72"/>
    </row>
    <row r="22" spans="1:2" ht="12.75">
      <c r="A22" s="71"/>
      <c r="B22" s="72"/>
    </row>
    <row r="23" spans="1:2" ht="12.75">
      <c r="A23" s="71"/>
      <c r="B23" s="72"/>
    </row>
    <row r="24" spans="1:2" ht="12.75">
      <c r="A24" s="71"/>
      <c r="B24" s="72"/>
    </row>
    <row r="25" spans="1:2" ht="12.75">
      <c r="A25" s="71"/>
      <c r="B25" s="72"/>
    </row>
    <row r="26" spans="1:2" ht="12.75">
      <c r="A26" s="71"/>
      <c r="B26" s="72"/>
    </row>
    <row r="27" spans="1:2" ht="12.75">
      <c r="A27" s="71"/>
      <c r="B27" s="72"/>
    </row>
    <row r="28" spans="1:2" ht="12.75">
      <c r="A28" s="71"/>
      <c r="B28" s="72"/>
    </row>
    <row r="29" spans="1:2" ht="12.75">
      <c r="A29" s="71"/>
      <c r="B29" s="72"/>
    </row>
    <row r="30" spans="1:2" ht="12.75">
      <c r="A30" s="71"/>
      <c r="B30" s="72"/>
    </row>
    <row r="31" spans="1:2" ht="12.75">
      <c r="A31" s="71"/>
      <c r="B31" s="72"/>
    </row>
    <row r="32" spans="1:2" ht="12.75">
      <c r="A32" s="71"/>
      <c r="B32" s="72"/>
    </row>
    <row r="33" spans="1:2" ht="12.75">
      <c r="A33" s="71"/>
      <c r="B33" s="72"/>
    </row>
    <row r="34" spans="1:2" ht="12.75">
      <c r="A34" s="71"/>
      <c r="B34" s="72"/>
    </row>
    <row r="35" spans="1:2" ht="12.75">
      <c r="A35" s="71"/>
      <c r="B35" s="72"/>
    </row>
  </sheetData>
  <sheetProtection sheet="1" objects="1" scenarios="1" formatColumns="0" formatRows="0"/>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DHEC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singlemj</dc:creator>
  <cp:keywords/>
  <dc:description/>
  <cp:lastModifiedBy>singlemj</cp:lastModifiedBy>
  <cp:lastPrinted>2013-05-21T15:29:32Z</cp:lastPrinted>
  <dcterms:created xsi:type="dcterms:W3CDTF">2012-08-30T13:53:54Z</dcterms:created>
  <dcterms:modified xsi:type="dcterms:W3CDTF">2017-01-24T21:07:29Z</dcterms:modified>
  <cp:category/>
  <cp:version/>
  <cp:contentType/>
  <cp:contentStatus/>
</cp:coreProperties>
</file>