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5970" tabRatio="656" activeTab="1"/>
  </bookViews>
  <sheets>
    <sheet name="SimpRand" sheetId="1" r:id="rId1"/>
    <sheet name="strata" sheetId="2" r:id="rId2"/>
    <sheet name="epastat" sheetId="3" r:id="rId3"/>
    <sheet name="polynom" sheetId="4" r:id="rId4"/>
    <sheet name="linregr" sheetId="5" r:id="rId5"/>
    <sheet name="Curvefit" sheetId="6" r:id="rId6"/>
  </sheets>
  <externalReferences>
    <externalReference r:id="rId9"/>
  </externalReferences>
  <definedNames>
    <definedName name="area">'epastat'!#REF!</definedName>
    <definedName name="AverageCOC">'epastat'!#REF!</definedName>
    <definedName name="CV">'epastat'!#REF!</definedName>
    <definedName name="lenght">'epastat'!#REF!</definedName>
    <definedName name="lenghth_per_side">'epastat'!#REF!</definedName>
    <definedName name="margin_of_error">'epastat'!#REF!</definedName>
    <definedName name="number_of_samples">'epastat'!#REF!</definedName>
    <definedName name="ppm">'epastat'!#REF!</definedName>
    <definedName name="_xlnm.Print_Area" localSheetId="0">'SimpRand'!$A$1:$J$118</definedName>
    <definedName name="_xlnm.Print_Area" localSheetId="1">'strata'!$A$1:$N$132</definedName>
    <definedName name="_xlnm.Print_Titles" localSheetId="0">'SimpRand'!$1:$7</definedName>
    <definedName name="_xlnm.Print_Titles" localSheetId="1">'strata'!$1:$8</definedName>
    <definedName name="Side_One">'epastat'!#REF!</definedName>
    <definedName name="Side_Two">'epastat'!#REF!</definedName>
    <definedName name="Std.dev">'epastat'!#REF!</definedName>
    <definedName name="t_alpha">'epastat'!#REF!</definedName>
  </definedNames>
  <calcPr fullCalcOnLoad="1"/>
</workbook>
</file>

<file path=xl/sharedStrings.xml><?xml version="1.0" encoding="utf-8"?>
<sst xmlns="http://schemas.openxmlformats.org/spreadsheetml/2006/main" count="449" uniqueCount="77">
  <si>
    <t>SIMPLE RANDOM SAMPLING METHOD FOR HAZARDOUS WASTES</t>
  </si>
  <si>
    <t>STEP 1 - PRELIMINARY ESTIMATES</t>
  </si>
  <si>
    <t>SELECTED</t>
  </si>
  <si>
    <t>DEGREES OF</t>
  </si>
  <si>
    <t>TABULATED</t>
  </si>
  <si>
    <t xml:space="preserve">RT Value = </t>
  </si>
  <si>
    <t>(ppm)</t>
  </si>
  <si>
    <t>Chemical Concentration of:</t>
  </si>
  <si>
    <t>FREEDOM</t>
  </si>
  <si>
    <t>"T" VALUE</t>
  </si>
  <si>
    <t>INPUT</t>
  </si>
  <si>
    <t>OUTPUT</t>
  </si>
  <si>
    <t>sample 1</t>
  </si>
  <si>
    <t>Mean</t>
  </si>
  <si>
    <t>Variance</t>
  </si>
  <si>
    <t>N Samples</t>
  </si>
  <si>
    <t>sample 2</t>
  </si>
  <si>
    <t>sample 3</t>
  </si>
  <si>
    <t xml:space="preserve"> </t>
  </si>
  <si>
    <t>sample 4</t>
  </si>
  <si>
    <t>sample 5</t>
  </si>
  <si>
    <t>sample 6</t>
  </si>
  <si>
    <t>sample 7</t>
  </si>
  <si>
    <t>*blank cells should be left</t>
  </si>
  <si>
    <t>sample 8</t>
  </si>
  <si>
    <t xml:space="preserve">  blank - no zero values!</t>
  </si>
  <si>
    <t>sample 9</t>
  </si>
  <si>
    <t>sample 10</t>
  </si>
  <si>
    <t>STEP 2 - REVISED ESTIMATES (repeat as needed)</t>
  </si>
  <si>
    <t>Std. Dev.</t>
  </si>
  <si>
    <t>Std. Error</t>
  </si>
  <si>
    <t>Based on the relationship between the Mean and</t>
  </si>
  <si>
    <t>Conf. Interval Upper Limit</t>
  </si>
  <si>
    <t>Conf. Interval Lower Limit</t>
  </si>
  <si>
    <t>sample 11</t>
  </si>
  <si>
    <t>sample 12</t>
  </si>
  <si>
    <t>sample 13</t>
  </si>
  <si>
    <t>Based on the relationship between the C.I. Upper Limit</t>
  </si>
  <si>
    <t>sample 14</t>
  </si>
  <si>
    <t>sample 15</t>
  </si>
  <si>
    <t>sample 16</t>
  </si>
  <si>
    <t>sample 17</t>
  </si>
  <si>
    <t>N SAMPLES: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</si>
  <si>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</si>
  <si>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</si>
  <si>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</si>
  <si>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</si>
  <si>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</si>
  <si>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</si>
  <si>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</si>
  <si>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</si>
  <si>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</si>
  <si>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</si>
  <si>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</si>
  <si>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sample 29</t>
  </si>
  <si>
    <t>sample 30</t>
  </si>
  <si>
    <t>STRATIFIED RANDOM SAMPLING METHOD</t>
  </si>
  <si>
    <t>STRATA 1</t>
  </si>
  <si>
    <t>STRATA 3</t>
  </si>
  <si>
    <t>BARIUM</t>
  </si>
  <si>
    <t>Fraction of Population:</t>
  </si>
  <si>
    <t>STRATA 2</t>
  </si>
  <si>
    <t>STRATA 4</t>
  </si>
  <si>
    <t>STEP 2 - REVISED ESTIMATES</t>
  </si>
  <si>
    <t>Confidence Interval - Upper Limit</t>
  </si>
  <si>
    <t>Confidence Interval - Lower Limit</t>
  </si>
  <si>
    <t>Based on the relationship between the</t>
  </si>
  <si>
    <t>"T" TEST</t>
  </si>
  <si>
    <t>CALCU.</t>
  </si>
  <si>
    <t>Preliminary Estimate</t>
  </si>
  <si>
    <t>Prelim. Estimate</t>
  </si>
  <si>
    <t>Rev. Estimate</t>
  </si>
  <si>
    <t>Revised Estimate</t>
  </si>
  <si>
    <t>Confidence Interval - Upper Limit and the</t>
  </si>
  <si>
    <t>RT Value, the Chemical Concentration is:</t>
  </si>
  <si>
    <t>Standard Error</t>
  </si>
  <si>
    <t>and the RT Value, the Chemical Concentration is: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</si>
</sst>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i/>
      <sz val="14"/>
      <color indexed="16"/>
      <name val="MS Sans Serif"/>
      <family val="0"/>
    </font>
    <font>
      <i/>
      <sz val="12"/>
      <name val="MS Sans Serif"/>
      <family val="0"/>
    </font>
    <font>
      <sz val="8"/>
      <name val="MS Sans Serif"/>
      <family val="0"/>
    </font>
    <font>
      <b/>
      <sz val="12"/>
      <color indexed="18"/>
      <name val="MS Sans Serif"/>
      <family val="0"/>
    </font>
    <font>
      <sz val="10"/>
      <name val="MS Sans Serif"/>
      <family val="0"/>
    </font>
    <font>
      <sz val="12"/>
      <name val="MS Sans Serif"/>
      <family val="0"/>
    </font>
    <font>
      <sz val="12"/>
      <color indexed="16"/>
      <name val="MS Sans Serif"/>
      <family val="0"/>
    </font>
    <font>
      <b/>
      <sz val="12"/>
      <color indexed="16"/>
      <name val="MS Sans Serif"/>
      <family val="0"/>
    </font>
    <font>
      <b/>
      <sz val="12"/>
      <name val="MS Sans Serif"/>
      <family val="0"/>
    </font>
    <font>
      <sz val="12"/>
      <color indexed="18"/>
      <name val="MS Sans Serif"/>
      <family val="0"/>
    </font>
    <font>
      <b/>
      <sz val="13.5"/>
      <color indexed="18"/>
      <name val="MS Sans Serif"/>
      <family val="2"/>
    </font>
    <font>
      <i/>
      <sz val="12"/>
      <color indexed="10"/>
      <name val="MS Sans Serif"/>
      <family val="2"/>
    </font>
    <font>
      <b/>
      <i/>
      <sz val="12"/>
      <color indexed="16"/>
      <name val="MS Sans Serif"/>
      <family val="2"/>
    </font>
    <font>
      <b/>
      <sz val="12"/>
      <color indexed="10"/>
      <name val="MS Sans Serif"/>
      <family val="2"/>
    </font>
    <font>
      <sz val="12"/>
      <color indexed="10"/>
      <name val="MS Sans Serif"/>
      <family val="2"/>
    </font>
    <font>
      <sz val="12"/>
      <color indexed="17"/>
      <name val="MS Sans Serif"/>
      <family val="2"/>
    </font>
    <font>
      <sz val="12"/>
      <color indexed="9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3" borderId="2" xfId="0" applyFont="1" applyFill="1" applyBorder="1" applyAlignment="1" applyProtection="1">
      <alignment/>
      <protection hidden="1"/>
    </xf>
    <xf numFmtId="0" fontId="11" fillId="3" borderId="0" xfId="0" applyFont="1" applyFill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/>
      <protection hidden="1"/>
    </xf>
    <xf numFmtId="0" fontId="11" fillId="3" borderId="0" xfId="0" applyFont="1" applyFill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3" fillId="0" borderId="3" xfId="0" applyFont="1" applyBorder="1" applyAlignment="1" applyProtection="1">
      <alignment horizontal="centerContinuous"/>
      <protection hidden="1"/>
    </xf>
    <xf numFmtId="0" fontId="11" fillId="0" borderId="4" xfId="0" applyFont="1" applyBorder="1" applyAlignment="1" applyProtection="1">
      <alignment horizontal="centerContinuous"/>
      <protection hidden="1"/>
    </xf>
    <xf numFmtId="0" fontId="13" fillId="0" borderId="5" xfId="0" applyFont="1" applyBorder="1" applyAlignment="1" applyProtection="1">
      <alignment horizontal="centerContinuous"/>
      <protection hidden="1"/>
    </xf>
    <xf numFmtId="0" fontId="14" fillId="0" borderId="6" xfId="0" applyFont="1" applyBorder="1" applyAlignment="1" applyProtection="1">
      <alignment horizontal="centerContinuous"/>
      <protection hidden="1"/>
    </xf>
    <xf numFmtId="0" fontId="11" fillId="0" borderId="7" xfId="0" applyFont="1" applyBorder="1" applyAlignment="1" applyProtection="1">
      <alignment horizontal="centerContinuous"/>
      <protection hidden="1"/>
    </xf>
    <xf numFmtId="0" fontId="15" fillId="0" borderId="8" xfId="0" applyFont="1" applyBorder="1" applyAlignment="1" applyProtection="1">
      <alignment horizontal="center"/>
      <protection hidden="1"/>
    </xf>
    <xf numFmtId="0" fontId="15" fillId="0" borderId="9" xfId="0" applyFont="1" applyBorder="1" applyAlignment="1" applyProtection="1">
      <alignment horizontal="left"/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15" fillId="0" borderId="4" xfId="0" applyFont="1" applyBorder="1" applyAlignment="1" applyProtection="1">
      <alignment horizontal="center"/>
      <protection hidden="1"/>
    </xf>
    <xf numFmtId="0" fontId="15" fillId="0" borderId="11" xfId="0" applyFont="1" applyBorder="1" applyAlignment="1" applyProtection="1">
      <alignment horizontal="center"/>
      <protection hidden="1"/>
    </xf>
    <xf numFmtId="0" fontId="15" fillId="0" borderId="2" xfId="0" applyFont="1" applyBorder="1" applyAlignment="1" applyProtection="1">
      <alignment horizontal="center"/>
      <protection hidden="1"/>
    </xf>
    <xf numFmtId="0" fontId="15" fillId="0" borderId="12" xfId="0" applyFont="1" applyBorder="1" applyAlignment="1" applyProtection="1">
      <alignment horizontal="left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3" borderId="8" xfId="0" applyFont="1" applyFill="1" applyBorder="1" applyAlignment="1" applyProtection="1">
      <alignment/>
      <protection hidden="1"/>
    </xf>
    <xf numFmtId="0" fontId="11" fillId="3" borderId="9" xfId="0" applyFont="1" applyFill="1" applyBorder="1" applyAlignment="1" applyProtection="1">
      <alignment/>
      <protection hidden="1"/>
    </xf>
    <xf numFmtId="0" fontId="11" fillId="3" borderId="14" xfId="0" applyFont="1" applyFill="1" applyBorder="1" applyAlignment="1" applyProtection="1">
      <alignment/>
      <protection hidden="1"/>
    </xf>
    <xf numFmtId="0" fontId="11" fillId="3" borderId="15" xfId="0" applyFont="1" applyFill="1" applyBorder="1" applyAlignment="1" applyProtection="1">
      <alignment/>
      <protection hidden="1"/>
    </xf>
    <xf numFmtId="0" fontId="15" fillId="0" borderId="14" xfId="0" applyFont="1" applyBorder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left"/>
      <protection hidden="1"/>
    </xf>
    <xf numFmtId="0" fontId="12" fillId="3" borderId="0" xfId="0" applyFont="1" applyFill="1" applyBorder="1" applyAlignment="1" applyProtection="1">
      <alignment/>
      <protection hidden="1"/>
    </xf>
    <xf numFmtId="0" fontId="12" fillId="3" borderId="0" xfId="0" applyFont="1" applyFill="1" applyBorder="1" applyAlignment="1" applyProtection="1">
      <alignment horizontal="left"/>
      <protection hidden="1"/>
    </xf>
    <xf numFmtId="0" fontId="11" fillId="0" borderId="6" xfId="0" applyFont="1" applyBorder="1" applyAlignment="1" applyProtection="1">
      <alignment horizontal="centerContinuous"/>
      <protection hidden="1"/>
    </xf>
    <xf numFmtId="2" fontId="11" fillId="0" borderId="16" xfId="0" applyNumberFormat="1" applyFont="1" applyBorder="1" applyAlignment="1" applyProtection="1">
      <alignment horizontal="center"/>
      <protection hidden="1"/>
    </xf>
    <xf numFmtId="2" fontId="11" fillId="0" borderId="13" xfId="0" applyNumberFormat="1" applyFont="1" applyBorder="1" applyAlignment="1" applyProtection="1">
      <alignment horizontal="center"/>
      <protection hidden="1"/>
    </xf>
    <xf numFmtId="2" fontId="11" fillId="3" borderId="0" xfId="0" applyNumberFormat="1" applyFont="1" applyFill="1" applyBorder="1" applyAlignment="1" applyProtection="1">
      <alignment horizontal="center"/>
      <protection hidden="1"/>
    </xf>
    <xf numFmtId="0" fontId="11" fillId="4" borderId="8" xfId="0" applyFont="1" applyFill="1" applyBorder="1" applyAlignment="1" applyProtection="1">
      <alignment horizontal="centerContinuous"/>
      <protection hidden="1"/>
    </xf>
    <xf numFmtId="0" fontId="11" fillId="4" borderId="17" xfId="0" applyFont="1" applyFill="1" applyBorder="1" applyAlignment="1" applyProtection="1">
      <alignment horizontal="centerContinuous"/>
      <protection hidden="1"/>
    </xf>
    <xf numFmtId="0" fontId="11" fillId="4" borderId="9" xfId="0" applyFont="1" applyFill="1" applyBorder="1" applyAlignment="1" applyProtection="1">
      <alignment horizontal="centerContinuous"/>
      <protection hidden="1"/>
    </xf>
    <xf numFmtId="0" fontId="11" fillId="4" borderId="2" xfId="0" applyFont="1" applyFill="1" applyBorder="1" applyAlignment="1" applyProtection="1">
      <alignment horizontal="centerContinuous"/>
      <protection hidden="1"/>
    </xf>
    <xf numFmtId="0" fontId="11" fillId="4" borderId="0" xfId="0" applyFont="1" applyFill="1" applyBorder="1" applyAlignment="1" applyProtection="1">
      <alignment horizontal="centerContinuous"/>
      <protection hidden="1"/>
    </xf>
    <xf numFmtId="0" fontId="11" fillId="4" borderId="12" xfId="0" applyFont="1" applyFill="1" applyBorder="1" applyAlignment="1" applyProtection="1">
      <alignment horizontal="centerContinuous"/>
      <protection hidden="1"/>
    </xf>
    <xf numFmtId="0" fontId="15" fillId="4" borderId="14" xfId="0" applyFont="1" applyFill="1" applyBorder="1" applyAlignment="1" applyProtection="1">
      <alignment horizontal="centerContinuous"/>
      <protection hidden="1"/>
    </xf>
    <xf numFmtId="0" fontId="11" fillId="4" borderId="18" xfId="0" applyFont="1" applyFill="1" applyBorder="1" applyAlignment="1" applyProtection="1">
      <alignment horizontal="centerContinuous"/>
      <protection hidden="1"/>
    </xf>
    <xf numFmtId="0" fontId="11" fillId="4" borderId="15" xfId="0" applyFont="1" applyFill="1" applyBorder="1" applyAlignment="1" applyProtection="1">
      <alignment horizontal="centerContinuous"/>
      <protection hidden="1"/>
    </xf>
    <xf numFmtId="0" fontId="12" fillId="0" borderId="5" xfId="0" applyFont="1" applyBorder="1" applyAlignment="1" applyProtection="1">
      <alignment horizontal="centerContinuous"/>
      <protection hidden="1"/>
    </xf>
    <xf numFmtId="0" fontId="15" fillId="0" borderId="19" xfId="0" applyFont="1" applyBorder="1" applyAlignment="1" applyProtection="1">
      <alignment horizontal="centerContinuous"/>
      <protection hidden="1"/>
    </xf>
    <xf numFmtId="0" fontId="15" fillId="0" borderId="9" xfId="0" applyFont="1" applyBorder="1" applyAlignment="1" applyProtection="1">
      <alignment horizontal="centerContinuous"/>
      <protection hidden="1"/>
    </xf>
    <xf numFmtId="0" fontId="15" fillId="0" borderId="17" xfId="0" applyFont="1" applyBorder="1" applyAlignment="1" applyProtection="1">
      <alignment horizontal="centerContinuous"/>
      <protection hidden="1"/>
    </xf>
    <xf numFmtId="2" fontId="11" fillId="0" borderId="20" xfId="0" applyNumberFormat="1" applyFont="1" applyBorder="1" applyAlignment="1" applyProtection="1">
      <alignment horizontal="centerContinuous"/>
      <protection hidden="1"/>
    </xf>
    <xf numFmtId="0" fontId="11" fillId="0" borderId="21" xfId="0" applyFont="1" applyBorder="1" applyAlignment="1" applyProtection="1">
      <alignment horizontal="centerContinuous"/>
      <protection hidden="1"/>
    </xf>
    <xf numFmtId="2" fontId="11" fillId="0" borderId="22" xfId="0" applyNumberFormat="1" applyFont="1" applyBorder="1" applyAlignment="1" applyProtection="1">
      <alignment horizontal="centerContinuous"/>
      <protection hidden="1"/>
    </xf>
    <xf numFmtId="0" fontId="11" fillId="3" borderId="0" xfId="0" applyFont="1" applyFill="1" applyBorder="1" applyAlignment="1" applyProtection="1">
      <alignment horizontal="centerContinuous"/>
      <protection hidden="1"/>
    </xf>
    <xf numFmtId="0" fontId="15" fillId="3" borderId="23" xfId="0" applyFont="1" applyFill="1" applyBorder="1" applyAlignment="1" applyProtection="1">
      <alignment horizontal="center"/>
      <protection hidden="1"/>
    </xf>
    <xf numFmtId="2" fontId="15" fillId="3" borderId="24" xfId="0" applyNumberFormat="1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/>
      <protection locked="0"/>
    </xf>
    <xf numFmtId="0" fontId="11" fillId="0" borderId="25" xfId="0" applyFont="1" applyBorder="1" applyAlignment="1" applyProtection="1">
      <alignment horizontal="centerContinuous"/>
      <protection locked="0"/>
    </xf>
    <xf numFmtId="0" fontId="0" fillId="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/>
      <protection hidden="1"/>
    </xf>
    <xf numFmtId="2" fontId="8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8" fillId="3" borderId="0" xfId="0" applyFont="1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11" fillId="2" borderId="1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 applyBorder="1" applyAlignment="1" applyProtection="1">
      <alignment horizontal="center"/>
      <protection locked="0"/>
    </xf>
    <xf numFmtId="0" fontId="15" fillId="0" borderId="2" xfId="0" applyFont="1" applyFill="1" applyBorder="1" applyAlignment="1" applyProtection="1">
      <alignment horizontal="center"/>
      <protection hidden="1"/>
    </xf>
    <xf numFmtId="0" fontId="15" fillId="0" borderId="12" xfId="0" applyFont="1" applyFill="1" applyBorder="1" applyAlignment="1" applyProtection="1">
      <alignment horizontal="left"/>
      <protection hidden="1"/>
    </xf>
    <xf numFmtId="0" fontId="15" fillId="0" borderId="14" xfId="0" applyFont="1" applyFill="1" applyBorder="1" applyAlignment="1" applyProtection="1">
      <alignment horizontal="center"/>
      <protection hidden="1"/>
    </xf>
    <xf numFmtId="0" fontId="15" fillId="0" borderId="15" xfId="0" applyFont="1" applyFill="1" applyBorder="1" applyAlignment="1" applyProtection="1">
      <alignment horizontal="left"/>
      <protection hidden="1"/>
    </xf>
    <xf numFmtId="0" fontId="7" fillId="3" borderId="26" xfId="0" applyFont="1" applyFill="1" applyBorder="1" applyAlignment="1" applyProtection="1">
      <alignment horizontal="centerContinuous"/>
      <protection hidden="1"/>
    </xf>
    <xf numFmtId="0" fontId="11" fillId="0" borderId="2" xfId="0" applyFont="1" applyBorder="1" applyAlignment="1" applyProtection="1">
      <alignment/>
      <protection hidden="1"/>
    </xf>
    <xf numFmtId="0" fontId="11" fillId="3" borderId="0" xfId="0" applyFont="1" applyFill="1" applyBorder="1" applyAlignment="1" applyProtection="1">
      <alignment/>
      <protection hidden="1"/>
    </xf>
    <xf numFmtId="0" fontId="7" fillId="3" borderId="27" xfId="0" applyFont="1" applyFill="1" applyBorder="1" applyAlignment="1" applyProtection="1">
      <alignment horizontal="centerContinuous"/>
      <protection hidden="1"/>
    </xf>
    <xf numFmtId="0" fontId="11" fillId="3" borderId="28" xfId="0" applyFont="1" applyFill="1" applyBorder="1" applyAlignment="1" applyProtection="1">
      <alignment/>
      <protection hidden="1"/>
    </xf>
    <xf numFmtId="0" fontId="11" fillId="3" borderId="29" xfId="0" applyFont="1" applyFill="1" applyBorder="1" applyAlignment="1" applyProtection="1">
      <alignment/>
      <protection hidden="1"/>
    </xf>
    <xf numFmtId="0" fontId="11" fillId="3" borderId="29" xfId="0" applyFont="1" applyFill="1" applyBorder="1" applyAlignment="1" applyProtection="1">
      <alignment/>
      <protection hidden="1"/>
    </xf>
    <xf numFmtId="0" fontId="11" fillId="3" borderId="30" xfId="0" applyFont="1" applyFill="1" applyBorder="1" applyAlignment="1" applyProtection="1">
      <alignment/>
      <protection hidden="1"/>
    </xf>
    <xf numFmtId="0" fontId="11" fillId="3" borderId="31" xfId="0" applyFont="1" applyFill="1" applyBorder="1" applyAlignment="1" applyProtection="1">
      <alignment/>
      <protection hidden="1"/>
    </xf>
    <xf numFmtId="0" fontId="11" fillId="3" borderId="32" xfId="0" applyFont="1" applyFill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Fill="1" applyAlignment="1" applyProtection="1">
      <alignment/>
      <protection hidden="1"/>
    </xf>
    <xf numFmtId="0" fontId="10" fillId="3" borderId="18" xfId="0" applyFont="1" applyFill="1" applyBorder="1" applyAlignment="1" applyProtection="1">
      <alignment/>
      <protection hidden="1"/>
    </xf>
    <xf numFmtId="0" fontId="10" fillId="3" borderId="18" xfId="0" applyFont="1" applyFill="1" applyBorder="1" applyAlignment="1" applyProtection="1">
      <alignment horizontal="center"/>
      <protection hidden="1"/>
    </xf>
    <xf numFmtId="0" fontId="9" fillId="0" borderId="33" xfId="0" applyFont="1" applyBorder="1" applyAlignment="1" applyProtection="1">
      <alignment horizontal="centerContinuous"/>
      <protection hidden="1"/>
    </xf>
    <xf numFmtId="0" fontId="11" fillId="0" borderId="34" xfId="0" applyFont="1" applyBorder="1" applyAlignment="1" applyProtection="1">
      <alignment horizontal="centerContinuous"/>
      <protection hidden="1"/>
    </xf>
    <xf numFmtId="0" fontId="11" fillId="0" borderId="35" xfId="0" applyFont="1" applyBorder="1" applyAlignment="1" applyProtection="1">
      <alignment horizontal="centerContinuous"/>
      <protection hidden="1"/>
    </xf>
    <xf numFmtId="0" fontId="15" fillId="0" borderId="31" xfId="0" applyFont="1" applyFill="1" applyBorder="1" applyAlignment="1" applyProtection="1">
      <alignment horizontal="center"/>
      <protection hidden="1"/>
    </xf>
    <xf numFmtId="2" fontId="11" fillId="3" borderId="31" xfId="0" applyNumberFormat="1" applyFont="1" applyFill="1" applyBorder="1" applyAlignment="1" applyProtection="1">
      <alignment horizontal="center"/>
      <protection locked="0"/>
    </xf>
    <xf numFmtId="0" fontId="15" fillId="0" borderId="31" xfId="0" applyFont="1" applyFill="1" applyBorder="1" applyAlignment="1" applyProtection="1">
      <alignment horizontal="left"/>
      <protection hidden="1"/>
    </xf>
    <xf numFmtId="2" fontId="11" fillId="0" borderId="36" xfId="0" applyNumberFormat="1" applyFont="1" applyBorder="1" applyAlignment="1" applyProtection="1">
      <alignment horizontal="center"/>
      <protection hidden="1"/>
    </xf>
    <xf numFmtId="0" fontId="15" fillId="0" borderId="37" xfId="0" applyFont="1" applyBorder="1" applyAlignment="1" applyProtection="1">
      <alignment horizontal="centerContinuous"/>
      <protection hidden="1"/>
    </xf>
    <xf numFmtId="0" fontId="11" fillId="0" borderId="38" xfId="0" applyFont="1" applyBorder="1" applyAlignment="1" applyProtection="1">
      <alignment horizontal="centerContinuous"/>
      <protection hidden="1"/>
    </xf>
    <xf numFmtId="0" fontId="9" fillId="0" borderId="39" xfId="0" applyFont="1" applyBorder="1" applyAlignment="1" applyProtection="1">
      <alignment horizontal="centerContinuous"/>
      <protection hidden="1"/>
    </xf>
    <xf numFmtId="0" fontId="11" fillId="0" borderId="40" xfId="0" applyFont="1" applyBorder="1" applyAlignment="1" applyProtection="1">
      <alignment horizontal="centerContinuous"/>
      <protection hidden="1"/>
    </xf>
    <xf numFmtId="0" fontId="11" fillId="0" borderId="40" xfId="0" applyFont="1" applyBorder="1" applyAlignment="1" applyProtection="1">
      <alignment horizontal="centerContinuous"/>
      <protection locked="0"/>
    </xf>
    <xf numFmtId="0" fontId="11" fillId="3" borderId="41" xfId="0" applyFont="1" applyFill="1" applyBorder="1" applyAlignment="1" applyProtection="1">
      <alignment/>
      <protection hidden="1"/>
    </xf>
    <xf numFmtId="0" fontId="15" fillId="3" borderId="0" xfId="0" applyFont="1" applyFill="1" applyBorder="1" applyAlignment="1" applyProtection="1">
      <alignment horizontal="center"/>
      <protection hidden="1"/>
    </xf>
    <xf numFmtId="0" fontId="15" fillId="3" borderId="0" xfId="0" applyFont="1" applyFill="1" applyBorder="1" applyAlignment="1" applyProtection="1">
      <alignment horizontal="left"/>
      <protection hidden="1"/>
    </xf>
    <xf numFmtId="0" fontId="11" fillId="0" borderId="39" xfId="0" applyFont="1" applyBorder="1" applyAlignment="1" applyProtection="1">
      <alignment/>
      <protection hidden="1"/>
    </xf>
    <xf numFmtId="0" fontId="11" fillId="3" borderId="41" xfId="0" applyFont="1" applyFill="1" applyBorder="1" applyAlignment="1" applyProtection="1">
      <alignment/>
      <protection hidden="1"/>
    </xf>
    <xf numFmtId="0" fontId="11" fillId="3" borderId="28" xfId="0" applyFont="1" applyFill="1" applyBorder="1" applyAlignment="1" applyProtection="1">
      <alignment/>
      <protection hidden="1"/>
    </xf>
    <xf numFmtId="0" fontId="11" fillId="3" borderId="29" xfId="0" applyFont="1" applyFill="1" applyBorder="1" applyAlignment="1" applyProtection="1">
      <alignment/>
      <protection hidden="1"/>
    </xf>
    <xf numFmtId="0" fontId="11" fillId="3" borderId="30" xfId="0" applyFont="1" applyFill="1" applyBorder="1" applyAlignment="1" applyProtection="1">
      <alignment/>
      <protection hidden="1"/>
    </xf>
    <xf numFmtId="0" fontId="11" fillId="3" borderId="42" xfId="0" applyFont="1" applyFill="1" applyBorder="1" applyAlignment="1" applyProtection="1">
      <alignment/>
      <protection hidden="1"/>
    </xf>
    <xf numFmtId="0" fontId="17" fillId="3" borderId="26" xfId="0" applyFont="1" applyFill="1" applyBorder="1" applyAlignment="1" applyProtection="1">
      <alignment horizontal="centerContinuous"/>
      <protection hidden="1"/>
    </xf>
    <xf numFmtId="0" fontId="18" fillId="3" borderId="43" xfId="0" applyFont="1" applyFill="1" applyBorder="1" applyAlignment="1" applyProtection="1">
      <alignment horizontal="centerContinuous"/>
      <protection hidden="1"/>
    </xf>
    <xf numFmtId="0" fontId="19" fillId="4" borderId="2" xfId="0" applyFont="1" applyFill="1" applyBorder="1" applyAlignment="1" applyProtection="1">
      <alignment horizontal="centerContinuous"/>
      <protection hidden="1"/>
    </xf>
    <xf numFmtId="0" fontId="19" fillId="4" borderId="14" xfId="0" applyFont="1" applyFill="1" applyBorder="1" applyAlignment="1" applyProtection="1">
      <alignment horizontal="centerContinuous"/>
      <protection hidden="1"/>
    </xf>
    <xf numFmtId="2" fontId="20" fillId="0" borderId="44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164" fontId="8" fillId="0" borderId="0" xfId="0" applyNumberFormat="1" applyFont="1" applyBorder="1" applyAlignment="1" applyProtection="1">
      <alignment horizontal="center"/>
      <protection hidden="1"/>
    </xf>
    <xf numFmtId="0" fontId="0" fillId="3" borderId="0" xfId="0" applyFill="1" applyAlignment="1" applyProtection="1">
      <alignment/>
      <protection hidden="1"/>
    </xf>
    <xf numFmtId="0" fontId="6" fillId="0" borderId="43" xfId="0" applyFont="1" applyBorder="1" applyAlignment="1" applyProtection="1">
      <alignment horizontal="centerContinuous"/>
      <protection hidden="1"/>
    </xf>
    <xf numFmtId="0" fontId="7" fillId="0" borderId="26" xfId="0" applyFont="1" applyBorder="1" applyAlignment="1" applyProtection="1">
      <alignment horizontal="centerContinuous"/>
      <protection hidden="1"/>
    </xf>
    <xf numFmtId="0" fontId="7" fillId="0" borderId="27" xfId="0" applyFont="1" applyBorder="1" applyAlignment="1" applyProtection="1">
      <alignment horizontal="centerContinuous"/>
      <protection hidden="1"/>
    </xf>
    <xf numFmtId="0" fontId="9" fillId="0" borderId="33" xfId="0" applyFont="1" applyBorder="1" applyAlignment="1" applyProtection="1">
      <alignment horizontal="centerContinuous"/>
      <protection hidden="1"/>
    </xf>
    <xf numFmtId="0" fontId="9" fillId="3" borderId="39" xfId="0" applyFont="1" applyFill="1" applyBorder="1" applyAlignment="1" applyProtection="1">
      <alignment horizontal="centerContinuous"/>
      <protection hidden="1"/>
    </xf>
    <xf numFmtId="0" fontId="11" fillId="0" borderId="34" xfId="0" applyFont="1" applyBorder="1" applyAlignment="1" applyProtection="1">
      <alignment horizontal="centerContinuous"/>
      <protection hidden="1"/>
    </xf>
    <xf numFmtId="0" fontId="11" fillId="0" borderId="35" xfId="0" applyFont="1" applyBorder="1" applyAlignment="1" applyProtection="1">
      <alignment horizontal="centerContinuous"/>
      <protection hidden="1"/>
    </xf>
    <xf numFmtId="0" fontId="11" fillId="3" borderId="28" xfId="0" applyFont="1" applyFill="1" applyBorder="1" applyAlignment="1" applyProtection="1">
      <alignment/>
      <protection hidden="1"/>
    </xf>
    <xf numFmtId="0" fontId="11" fillId="3" borderId="0" xfId="0" applyFont="1" applyFill="1" applyBorder="1" applyAlignment="1" applyProtection="1">
      <alignment/>
      <protection hidden="1"/>
    </xf>
    <xf numFmtId="0" fontId="11" fillId="3" borderId="29" xfId="0" applyFont="1" applyFill="1" applyBorder="1" applyAlignment="1" applyProtection="1">
      <alignment/>
      <protection hidden="1"/>
    </xf>
    <xf numFmtId="0" fontId="13" fillId="0" borderId="3" xfId="0" applyFont="1" applyBorder="1" applyAlignment="1" applyProtection="1">
      <alignment horizontal="centerContinuous"/>
      <protection hidden="1"/>
    </xf>
    <xf numFmtId="0" fontId="11" fillId="0" borderId="25" xfId="0" applyFont="1" applyBorder="1" applyAlignment="1" applyProtection="1">
      <alignment horizontal="centerContinuous"/>
      <protection hidden="1"/>
    </xf>
    <xf numFmtId="0" fontId="11" fillId="0" borderId="4" xfId="0" applyFont="1" applyBorder="1" applyAlignment="1" applyProtection="1">
      <alignment horizontal="centerContinuous"/>
      <protection hidden="1"/>
    </xf>
    <xf numFmtId="0" fontId="12" fillId="3" borderId="0" xfId="0" applyFont="1" applyFill="1" applyBorder="1" applyAlignment="1" applyProtection="1">
      <alignment horizontal="left"/>
      <protection hidden="1"/>
    </xf>
    <xf numFmtId="0" fontId="12" fillId="3" borderId="0" xfId="0" applyFont="1" applyFill="1" applyBorder="1" applyAlignment="1" applyProtection="1">
      <alignment/>
      <protection hidden="1"/>
    </xf>
    <xf numFmtId="0" fontId="11" fillId="2" borderId="1" xfId="0" applyFont="1" applyFill="1" applyBorder="1" applyAlignment="1" applyProtection="1">
      <alignment horizontal="center"/>
      <protection hidden="1"/>
    </xf>
    <xf numFmtId="0" fontId="15" fillId="0" borderId="8" xfId="0" applyFont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left"/>
      <protection hidden="1"/>
    </xf>
    <xf numFmtId="0" fontId="15" fillId="0" borderId="12" xfId="0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1" fillId="3" borderId="0" xfId="0" applyFont="1" applyFill="1" applyBorder="1" applyAlignment="1" applyProtection="1">
      <alignment/>
      <protection hidden="1"/>
    </xf>
    <xf numFmtId="0" fontId="15" fillId="3" borderId="0" xfId="0" applyFont="1" applyFill="1" applyBorder="1" applyAlignment="1" applyProtection="1">
      <alignment horizontal="left"/>
      <protection hidden="1"/>
    </xf>
    <xf numFmtId="0" fontId="13" fillId="0" borderId="5" xfId="0" applyFont="1" applyBorder="1" applyAlignment="1" applyProtection="1">
      <alignment horizontal="centerContinuous"/>
      <protection hidden="1"/>
    </xf>
    <xf numFmtId="0" fontId="14" fillId="0" borderId="6" xfId="0" applyFont="1" applyBorder="1" applyAlignment="1" applyProtection="1">
      <alignment horizontal="centerContinuous"/>
      <protection hidden="1"/>
    </xf>
    <xf numFmtId="0" fontId="11" fillId="0" borderId="7" xfId="0" applyFont="1" applyBorder="1" applyAlignment="1" applyProtection="1">
      <alignment horizontal="centerContinuous"/>
      <protection hidden="1"/>
    </xf>
    <xf numFmtId="0" fontId="15" fillId="0" borderId="3" xfId="0" applyFont="1" applyBorder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left"/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15" fillId="0" borderId="4" xfId="0" applyFont="1" applyBorder="1" applyAlignment="1" applyProtection="1">
      <alignment horizontal="center"/>
      <protection hidden="1"/>
    </xf>
    <xf numFmtId="0" fontId="15" fillId="0" borderId="11" xfId="0" applyFont="1" applyBorder="1" applyAlignment="1" applyProtection="1">
      <alignment horizontal="center"/>
      <protection hidden="1"/>
    </xf>
    <xf numFmtId="0" fontId="15" fillId="3" borderId="14" xfId="0" applyFont="1" applyFill="1" applyBorder="1" applyAlignment="1" applyProtection="1">
      <alignment horizontal="left"/>
      <protection hidden="1"/>
    </xf>
    <xf numFmtId="12" fontId="11" fillId="2" borderId="1" xfId="0" applyNumberFormat="1" applyFont="1" applyFill="1" applyBorder="1" applyAlignment="1" applyProtection="1">
      <alignment horizontal="center"/>
      <protection locked="0"/>
    </xf>
    <xf numFmtId="2" fontId="11" fillId="0" borderId="16" xfId="0" applyNumberFormat="1" applyFont="1" applyBorder="1" applyAlignment="1" applyProtection="1">
      <alignment horizontal="center"/>
      <protection hidden="1"/>
    </xf>
    <xf numFmtId="2" fontId="11" fillId="0" borderId="13" xfId="0" applyNumberFormat="1" applyFont="1" applyBorder="1" applyAlignment="1" applyProtection="1">
      <alignment horizontal="center"/>
      <protection hidden="1"/>
    </xf>
    <xf numFmtId="2" fontId="19" fillId="0" borderId="44" xfId="0" applyNumberFormat="1" applyFont="1" applyBorder="1" applyAlignment="1" applyProtection="1">
      <alignment horizontal="center"/>
      <protection hidden="1"/>
    </xf>
    <xf numFmtId="12" fontId="11" fillId="3" borderId="0" xfId="0" applyNumberFormat="1" applyFont="1" applyFill="1" applyBorder="1" applyAlignment="1" applyProtection="1">
      <alignment/>
      <protection hidden="1"/>
    </xf>
    <xf numFmtId="0" fontId="11" fillId="3" borderId="0" xfId="0" applyFont="1" applyFill="1" applyBorder="1" applyAlignment="1" applyProtection="1" quotePrefix="1">
      <alignment/>
      <protection hidden="1"/>
    </xf>
    <xf numFmtId="0" fontId="21" fillId="3" borderId="0" xfId="0" applyFont="1" applyFill="1" applyBorder="1" applyAlignment="1" applyProtection="1">
      <alignment horizontal="center"/>
      <protection hidden="1"/>
    </xf>
    <xf numFmtId="12" fontId="22" fillId="3" borderId="0" xfId="0" applyNumberFormat="1" applyFont="1" applyFill="1" applyBorder="1" applyAlignment="1" applyProtection="1">
      <alignment horizontal="center"/>
      <protection locked="0"/>
    </xf>
    <xf numFmtId="0" fontId="22" fillId="3" borderId="0" xfId="0" applyFont="1" applyFill="1" applyBorder="1" applyAlignment="1" applyProtection="1">
      <alignment horizontal="left"/>
      <protection hidden="1"/>
    </xf>
    <xf numFmtId="0" fontId="22" fillId="3" borderId="0" xfId="0" applyFont="1" applyFill="1" applyBorder="1" applyAlignment="1" applyProtection="1">
      <alignment horizontal="center"/>
      <protection hidden="1"/>
    </xf>
    <xf numFmtId="0" fontId="11" fillId="3" borderId="30" xfId="0" applyFont="1" applyFill="1" applyBorder="1" applyAlignment="1" applyProtection="1">
      <alignment/>
      <protection hidden="1"/>
    </xf>
    <xf numFmtId="0" fontId="15" fillId="3" borderId="31" xfId="0" applyFont="1" applyFill="1" applyBorder="1" applyAlignment="1" applyProtection="1">
      <alignment horizontal="left"/>
      <protection hidden="1"/>
    </xf>
    <xf numFmtId="0" fontId="21" fillId="3" borderId="31" xfId="0" applyFont="1" applyFill="1" applyBorder="1" applyAlignment="1" applyProtection="1">
      <alignment horizontal="center"/>
      <protection hidden="1"/>
    </xf>
    <xf numFmtId="12" fontId="22" fillId="3" borderId="31" xfId="0" applyNumberFormat="1" applyFont="1" applyFill="1" applyBorder="1" applyAlignment="1" applyProtection="1">
      <alignment horizontal="center"/>
      <protection locked="0"/>
    </xf>
    <xf numFmtId="0" fontId="22" fillId="3" borderId="31" xfId="0" applyFont="1" applyFill="1" applyBorder="1" applyAlignment="1" applyProtection="1">
      <alignment horizontal="left"/>
      <protection hidden="1"/>
    </xf>
    <xf numFmtId="0" fontId="22" fillId="3" borderId="31" xfId="0" applyFont="1" applyFill="1" applyBorder="1" applyAlignment="1" applyProtection="1">
      <alignment horizontal="center"/>
      <protection hidden="1"/>
    </xf>
    <xf numFmtId="0" fontId="11" fillId="3" borderId="31" xfId="0" applyFont="1" applyFill="1" applyBorder="1" applyAlignment="1" applyProtection="1">
      <alignment/>
      <protection hidden="1"/>
    </xf>
    <xf numFmtId="0" fontId="11" fillId="3" borderId="32" xfId="0" applyFont="1" applyFill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15" fillId="3" borderId="17" xfId="0" applyFont="1" applyFill="1" applyBorder="1" applyAlignment="1" applyProtection="1">
      <alignment horizontal="center"/>
      <protection hidden="1"/>
    </xf>
    <xf numFmtId="0" fontId="21" fillId="3" borderId="17" xfId="0" applyFont="1" applyFill="1" applyBorder="1" applyAlignment="1" applyProtection="1">
      <alignment horizontal="center"/>
      <protection hidden="1"/>
    </xf>
    <xf numFmtId="0" fontId="15" fillId="3" borderId="17" xfId="0" applyFont="1" applyFill="1" applyBorder="1" applyAlignment="1" applyProtection="1">
      <alignment horizontal="left"/>
      <protection hidden="1"/>
    </xf>
    <xf numFmtId="0" fontId="11" fillId="3" borderId="17" xfId="0" applyFont="1" applyFill="1" applyBorder="1" applyAlignment="1" applyProtection="1">
      <alignment/>
      <protection hidden="1"/>
    </xf>
    <xf numFmtId="0" fontId="15" fillId="3" borderId="40" xfId="0" applyFont="1" applyFill="1" applyBorder="1" applyAlignment="1" applyProtection="1">
      <alignment horizontal="centerContinuous"/>
      <protection hidden="1"/>
    </xf>
    <xf numFmtId="0" fontId="21" fillId="3" borderId="40" xfId="0" applyFont="1" applyFill="1" applyBorder="1" applyAlignment="1" applyProtection="1">
      <alignment horizontal="centerContinuous"/>
      <protection hidden="1"/>
    </xf>
    <xf numFmtId="0" fontId="11" fillId="3" borderId="40" xfId="0" applyFont="1" applyFill="1" applyBorder="1" applyAlignment="1" applyProtection="1">
      <alignment horizontal="centerContinuous"/>
      <protection hidden="1"/>
    </xf>
    <xf numFmtId="0" fontId="11" fillId="3" borderId="41" xfId="0" applyFont="1" applyFill="1" applyBorder="1" applyAlignment="1" applyProtection="1">
      <alignment horizontal="centerContinuous"/>
      <protection hidden="1"/>
    </xf>
    <xf numFmtId="0" fontId="9" fillId="3" borderId="28" xfId="0" applyFont="1" applyFill="1" applyBorder="1" applyAlignment="1" applyProtection="1">
      <alignment horizontal="centerContinuous"/>
      <protection hidden="1"/>
    </xf>
    <xf numFmtId="0" fontId="15" fillId="3" borderId="0" xfId="0" applyFont="1" applyFill="1" applyBorder="1" applyAlignment="1" applyProtection="1">
      <alignment horizontal="centerContinuous"/>
      <protection hidden="1"/>
    </xf>
    <xf numFmtId="0" fontId="21" fillId="3" borderId="0" xfId="0" applyFont="1" applyFill="1" applyBorder="1" applyAlignment="1" applyProtection="1">
      <alignment horizontal="centerContinuous"/>
      <protection hidden="1"/>
    </xf>
    <xf numFmtId="0" fontId="11" fillId="3" borderId="0" xfId="0" applyFont="1" applyFill="1" applyBorder="1" applyAlignment="1" applyProtection="1">
      <alignment horizontal="centerContinuous"/>
      <protection hidden="1"/>
    </xf>
    <xf numFmtId="0" fontId="11" fillId="3" borderId="29" xfId="0" applyFont="1" applyFill="1" applyBorder="1" applyAlignment="1" applyProtection="1">
      <alignment horizontal="centerContinuous"/>
      <protection hidden="1"/>
    </xf>
    <xf numFmtId="0" fontId="11" fillId="0" borderId="29" xfId="0" applyFont="1" applyBorder="1" applyAlignment="1" applyProtection="1">
      <alignment/>
      <protection hidden="1"/>
    </xf>
    <xf numFmtId="2" fontId="11" fillId="0" borderId="45" xfId="0" applyNumberFormat="1" applyFont="1" applyBorder="1" applyAlignment="1" applyProtection="1">
      <alignment horizontal="center"/>
      <protection hidden="1"/>
    </xf>
    <xf numFmtId="2" fontId="11" fillId="0" borderId="46" xfId="0" applyNumberFormat="1" applyFont="1" applyBorder="1" applyAlignment="1" applyProtection="1">
      <alignment horizontal="center"/>
      <protection hidden="1"/>
    </xf>
    <xf numFmtId="0" fontId="15" fillId="3" borderId="47" xfId="0" applyFont="1" applyFill="1" applyBorder="1" applyAlignment="1" applyProtection="1">
      <alignment horizontal="center"/>
      <protection hidden="1"/>
    </xf>
    <xf numFmtId="0" fontId="15" fillId="3" borderId="26" xfId="0" applyFont="1" applyFill="1" applyBorder="1" applyAlignment="1" applyProtection="1">
      <alignment/>
      <protection hidden="1"/>
    </xf>
    <xf numFmtId="2" fontId="11" fillId="3" borderId="48" xfId="0" applyNumberFormat="1" applyFont="1" applyFill="1" applyBorder="1" applyAlignment="1" applyProtection="1">
      <alignment horizontal="center"/>
      <protection hidden="1"/>
    </xf>
    <xf numFmtId="0" fontId="11" fillId="4" borderId="8" xfId="0" applyFont="1" applyFill="1" applyBorder="1" applyAlignment="1" applyProtection="1">
      <alignment horizontal="centerContinuous"/>
      <protection hidden="1"/>
    </xf>
    <xf numFmtId="0" fontId="11" fillId="4" borderId="17" xfId="0" applyFont="1" applyFill="1" applyBorder="1" applyAlignment="1" applyProtection="1">
      <alignment horizontal="centerContinuous"/>
      <protection hidden="1"/>
    </xf>
    <xf numFmtId="0" fontId="11" fillId="4" borderId="9" xfId="0" applyFont="1" applyFill="1" applyBorder="1" applyAlignment="1" applyProtection="1">
      <alignment horizontal="centerContinuous"/>
      <protection hidden="1"/>
    </xf>
    <xf numFmtId="0" fontId="11" fillId="4" borderId="2" xfId="0" applyFont="1" applyFill="1" applyBorder="1" applyAlignment="1" applyProtection="1">
      <alignment horizontal="centerContinuous"/>
      <protection hidden="1"/>
    </xf>
    <xf numFmtId="0" fontId="11" fillId="4" borderId="0" xfId="0" applyFont="1" applyFill="1" applyBorder="1" applyAlignment="1" applyProtection="1">
      <alignment horizontal="centerContinuous"/>
      <protection hidden="1"/>
    </xf>
    <xf numFmtId="0" fontId="11" fillId="4" borderId="12" xfId="0" applyFont="1" applyFill="1" applyBorder="1" applyAlignment="1" applyProtection="1">
      <alignment horizontal="centerContinuous"/>
      <protection hidden="1"/>
    </xf>
    <xf numFmtId="0" fontId="15" fillId="4" borderId="14" xfId="0" applyFont="1" applyFill="1" applyBorder="1" applyAlignment="1" applyProtection="1">
      <alignment horizontal="centerContinuous"/>
      <protection hidden="1"/>
    </xf>
    <xf numFmtId="0" fontId="11" fillId="4" borderId="18" xfId="0" applyFont="1" applyFill="1" applyBorder="1" applyAlignment="1" applyProtection="1">
      <alignment horizontal="centerContinuous"/>
      <protection hidden="1"/>
    </xf>
    <xf numFmtId="0" fontId="11" fillId="4" borderId="15" xfId="0" applyFont="1" applyFill="1" applyBorder="1" applyAlignment="1" applyProtection="1">
      <alignment horizontal="centerContinuous"/>
      <protection hidden="1"/>
    </xf>
    <xf numFmtId="0" fontId="12" fillId="0" borderId="23" xfId="0" applyFont="1" applyBorder="1" applyAlignment="1" applyProtection="1">
      <alignment horizontal="centerContinuous"/>
      <protection hidden="1"/>
    </xf>
    <xf numFmtId="0" fontId="11" fillId="0" borderId="49" xfId="0" applyFont="1" applyBorder="1" applyAlignment="1" applyProtection="1">
      <alignment horizontal="centerContinuous"/>
      <protection hidden="1"/>
    </xf>
    <xf numFmtId="0" fontId="11" fillId="3" borderId="24" xfId="0" applyFont="1" applyFill="1" applyBorder="1" applyAlignment="1" applyProtection="1">
      <alignment horizontal="centerContinuous"/>
      <protection hidden="1"/>
    </xf>
    <xf numFmtId="0" fontId="15" fillId="0" borderId="50" xfId="0" applyFont="1" applyBorder="1" applyAlignment="1" applyProtection="1">
      <alignment horizontal="centerContinuous"/>
      <protection hidden="1"/>
    </xf>
    <xf numFmtId="0" fontId="15" fillId="0" borderId="25" xfId="0" applyFont="1" applyBorder="1" applyAlignment="1" applyProtection="1">
      <alignment horizontal="centerContinuous"/>
      <protection hidden="1"/>
    </xf>
    <xf numFmtId="0" fontId="11" fillId="3" borderId="11" xfId="0" applyFont="1" applyFill="1" applyBorder="1" applyAlignment="1" applyProtection="1">
      <alignment horizontal="centerContinuous"/>
      <protection hidden="1"/>
    </xf>
    <xf numFmtId="2" fontId="11" fillId="0" borderId="51" xfId="0" applyNumberFormat="1" applyFont="1" applyBorder="1" applyAlignment="1" applyProtection="1">
      <alignment horizontal="centerContinuous"/>
      <protection hidden="1"/>
    </xf>
    <xf numFmtId="0" fontId="11" fillId="0" borderId="52" xfId="0" applyFont="1" applyBorder="1" applyAlignment="1" applyProtection="1">
      <alignment horizontal="centerContinuous"/>
      <protection hidden="1"/>
    </xf>
    <xf numFmtId="0" fontId="11" fillId="3" borderId="36" xfId="0" applyFont="1" applyFill="1" applyBorder="1" applyAlignment="1" applyProtection="1">
      <alignment horizontal="centerContinuous"/>
      <protection hidden="1"/>
    </xf>
    <xf numFmtId="0" fontId="15" fillId="0" borderId="19" xfId="0" applyFont="1" applyBorder="1" applyAlignment="1" applyProtection="1">
      <alignment horizontal="centerContinuous"/>
      <protection hidden="1"/>
    </xf>
    <xf numFmtId="0" fontId="11" fillId="3" borderId="18" xfId="0" applyFont="1" applyFill="1" applyBorder="1" applyAlignment="1" applyProtection="1">
      <alignment horizontal="centerContinuous"/>
      <protection hidden="1"/>
    </xf>
    <xf numFmtId="0" fontId="11" fillId="3" borderId="53" xfId="0" applyFont="1" applyFill="1" applyBorder="1" applyAlignment="1" applyProtection="1">
      <alignment horizontal="centerContinuous"/>
      <protection hidden="1"/>
    </xf>
    <xf numFmtId="2" fontId="11" fillId="0" borderId="20" xfId="0" applyNumberFormat="1" applyFont="1" applyBorder="1" applyAlignment="1" applyProtection="1">
      <alignment horizontal="centerContinuous"/>
      <protection hidden="1"/>
    </xf>
    <xf numFmtId="0" fontId="11" fillId="3" borderId="52" xfId="0" applyFont="1" applyFill="1" applyBorder="1" applyAlignment="1" applyProtection="1">
      <alignment horizontal="centerContinuous"/>
      <protection hidden="1"/>
    </xf>
    <xf numFmtId="0" fontId="9" fillId="3" borderId="23" xfId="0" applyFont="1" applyFill="1" applyBorder="1" applyAlignment="1" applyProtection="1">
      <alignment horizontal="centerContinuous"/>
      <protection hidden="1"/>
    </xf>
    <xf numFmtId="2" fontId="9" fillId="3" borderId="24" xfId="0" applyNumberFormat="1" applyFont="1" applyFill="1" applyBorder="1" applyAlignment="1" applyProtection="1">
      <alignment horizontal="center"/>
      <protection hidden="1"/>
    </xf>
    <xf numFmtId="0" fontId="15" fillId="3" borderId="31" xfId="0" applyFont="1" applyFill="1" applyBorder="1" applyAlignment="1" applyProtection="1">
      <alignment horizontal="centerContinuous"/>
      <protection hidden="1"/>
    </xf>
    <xf numFmtId="0" fontId="21" fillId="3" borderId="31" xfId="0" applyFont="1" applyFill="1" applyBorder="1" applyAlignment="1" applyProtection="1">
      <alignment horizontal="centerContinuous"/>
      <protection hidden="1"/>
    </xf>
    <xf numFmtId="0" fontId="11" fillId="3" borderId="31" xfId="0" applyFont="1" applyFill="1" applyBorder="1" applyAlignment="1" applyProtection="1">
      <alignment horizontal="centerContinuous"/>
      <protection hidden="1"/>
    </xf>
    <xf numFmtId="0" fontId="11" fillId="3" borderId="32" xfId="0" applyFont="1" applyFill="1" applyBorder="1" applyAlignment="1" applyProtection="1">
      <alignment horizontal="centerContinuous"/>
      <protection hidden="1"/>
    </xf>
    <xf numFmtId="0" fontId="15" fillId="3" borderId="3" xfId="0" applyFont="1" applyFill="1" applyBorder="1" applyAlignment="1" applyProtection="1">
      <alignment horizontal="left"/>
      <protection hidden="1"/>
    </xf>
    <xf numFmtId="0" fontId="15" fillId="0" borderId="1" xfId="0" applyFont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left"/>
      <protection locked="0"/>
    </xf>
    <xf numFmtId="165" fontId="11" fillId="2" borderId="1" xfId="0" applyNumberFormat="1" applyFont="1" applyFill="1" applyBorder="1" applyAlignment="1" applyProtection="1" quotePrefix="1">
      <alignment horizontal="center"/>
      <protection locked="0"/>
    </xf>
    <xf numFmtId="165" fontId="11" fillId="2" borderId="1" xfId="0" applyNumberFormat="1" applyFont="1" applyFill="1" applyBorder="1" applyAlignment="1" applyProtection="1">
      <alignment horizontal="center"/>
      <protection locked="0"/>
    </xf>
    <xf numFmtId="165" fontId="21" fillId="3" borderId="18" xfId="0" applyNumberFormat="1" applyFont="1" applyFill="1" applyBorder="1" applyAlignment="1" applyProtection="1">
      <alignment horizontal="center"/>
      <protection hidden="1"/>
    </xf>
    <xf numFmtId="165" fontId="11" fillId="3" borderId="0" xfId="0" applyNumberFormat="1" applyFont="1" applyFill="1" applyBorder="1" applyAlignment="1" applyProtection="1">
      <alignment/>
      <protection hidden="1"/>
    </xf>
    <xf numFmtId="165" fontId="11" fillId="0" borderId="25" xfId="0" applyNumberFormat="1" applyFont="1" applyBorder="1" applyAlignment="1" applyProtection="1">
      <alignment horizontal="centerContinuous"/>
      <protection hidden="1"/>
    </xf>
    <xf numFmtId="165" fontId="11" fillId="2" borderId="54" xfId="0" applyNumberFormat="1" applyFont="1" applyFill="1" applyBorder="1" applyAlignment="1" applyProtection="1">
      <alignment horizontal="center"/>
      <protection locked="0"/>
    </xf>
    <xf numFmtId="165" fontId="21" fillId="3" borderId="25" xfId="0" applyNumberFormat="1" applyFont="1" applyFill="1" applyBorder="1" applyAlignment="1" applyProtection="1">
      <alignment horizontal="center"/>
      <protection hidden="1"/>
    </xf>
    <xf numFmtId="0" fontId="10" fillId="3" borderId="8" xfId="0" applyFont="1" applyFill="1" applyBorder="1" applyAlignment="1" applyProtection="1">
      <alignment/>
      <protection hidden="1"/>
    </xf>
    <xf numFmtId="0" fontId="10" fillId="3" borderId="17" xfId="0" applyFont="1" applyFill="1" applyBorder="1" applyAlignment="1" applyProtection="1">
      <alignment horizontal="center"/>
      <protection hidden="1"/>
    </xf>
    <xf numFmtId="0" fontId="10" fillId="3" borderId="17" xfId="0" applyFont="1" applyFill="1" applyBorder="1" applyAlignment="1" applyProtection="1">
      <alignment/>
      <protection hidden="1"/>
    </xf>
    <xf numFmtId="0" fontId="10" fillId="3" borderId="8" xfId="0" applyFont="1" applyFill="1" applyBorder="1" applyAlignment="1" applyProtection="1">
      <alignment horizontal="center"/>
      <protection hidden="1"/>
    </xf>
    <xf numFmtId="0" fontId="10" fillId="3" borderId="9" xfId="0" applyFont="1" applyFill="1" applyBorder="1" applyAlignment="1" applyProtection="1">
      <alignment horizontal="center"/>
      <protection hidden="1"/>
    </xf>
    <xf numFmtId="0" fontId="10" fillId="3" borderId="14" xfId="0" applyFont="1" applyFill="1" applyBorder="1" applyAlignment="1" applyProtection="1">
      <alignment/>
      <protection hidden="1"/>
    </xf>
    <xf numFmtId="0" fontId="10" fillId="3" borderId="0" xfId="0" applyFont="1" applyFill="1" applyBorder="1" applyAlignment="1" applyProtection="1">
      <alignment/>
      <protection hidden="1"/>
    </xf>
    <xf numFmtId="0" fontId="10" fillId="3" borderId="14" xfId="0" applyFont="1" applyFill="1" applyBorder="1" applyAlignment="1" applyProtection="1">
      <alignment horizontal="center"/>
      <protection hidden="1"/>
    </xf>
    <xf numFmtId="0" fontId="10" fillId="3" borderId="15" xfId="0" applyFont="1" applyFill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10" fillId="3" borderId="2" xfId="0" applyFont="1" applyFill="1" applyBorder="1" applyAlignment="1" applyProtection="1">
      <alignment/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0" fontId="11" fillId="3" borderId="2" xfId="0" applyFont="1" applyFill="1" applyBorder="1" applyAlignment="1" applyProtection="1">
      <alignment/>
      <protection hidden="1"/>
    </xf>
    <xf numFmtId="164" fontId="10" fillId="3" borderId="15" xfId="0" applyNumberFormat="1" applyFont="1" applyFill="1" applyBorder="1" applyAlignment="1" applyProtection="1">
      <alignment horizontal="center"/>
      <protection hidden="1"/>
    </xf>
    <xf numFmtId="164" fontId="10" fillId="3" borderId="17" xfId="0" applyNumberFormat="1" applyFont="1" applyFill="1" applyBorder="1" applyAlignment="1" applyProtection="1">
      <alignment horizontal="center"/>
      <protection hidden="1"/>
    </xf>
    <xf numFmtId="164" fontId="10" fillId="3" borderId="0" xfId="0" applyNumberFormat="1" applyFont="1" applyFill="1" applyBorder="1" applyAlignment="1" applyProtection="1">
      <alignment horizontal="center"/>
      <protection hidden="1"/>
    </xf>
    <xf numFmtId="0" fontId="11" fillId="3" borderId="31" xfId="0" applyFont="1" applyFill="1" applyBorder="1" applyAlignment="1" applyProtection="1">
      <alignment/>
      <protection hidden="1"/>
    </xf>
    <xf numFmtId="0" fontId="11" fillId="3" borderId="32" xfId="0" applyFont="1" applyFill="1" applyBorder="1" applyAlignment="1" applyProtection="1">
      <alignment/>
      <protection hidden="1"/>
    </xf>
    <xf numFmtId="0" fontId="10" fillId="3" borderId="3" xfId="0" applyFont="1" applyFill="1" applyBorder="1" applyAlignment="1" applyProtection="1">
      <alignment/>
      <protection hidden="1"/>
    </xf>
    <xf numFmtId="0" fontId="10" fillId="3" borderId="25" xfId="0" applyFont="1" applyFill="1" applyBorder="1" applyAlignment="1" applyProtection="1">
      <alignment horizontal="center"/>
      <protection hidden="1"/>
    </xf>
    <xf numFmtId="0" fontId="10" fillId="3" borderId="25" xfId="0" applyFont="1" applyFill="1" applyBorder="1" applyAlignment="1" applyProtection="1">
      <alignment/>
      <protection hidden="1"/>
    </xf>
    <xf numFmtId="164" fontId="10" fillId="3" borderId="4" xfId="0" applyNumberFormat="1" applyFont="1" applyFill="1" applyBorder="1" applyAlignment="1" applyProtection="1">
      <alignment horizontal="center"/>
      <protection hidden="1"/>
    </xf>
    <xf numFmtId="0" fontId="10" fillId="3" borderId="3" xfId="0" applyFont="1" applyFill="1" applyBorder="1" applyAlignment="1" applyProtection="1">
      <alignment horizontal="center"/>
      <protection hidden="1"/>
    </xf>
    <xf numFmtId="0" fontId="11" fillId="3" borderId="43" xfId="0" applyFont="1" applyFill="1" applyBorder="1" applyAlignment="1" applyProtection="1">
      <alignment/>
      <protection hidden="1"/>
    </xf>
    <xf numFmtId="0" fontId="11" fillId="3" borderId="26" xfId="0" applyFont="1" applyFill="1" applyBorder="1" applyAlignment="1" applyProtection="1">
      <alignment/>
      <protection hidden="1"/>
    </xf>
    <xf numFmtId="0" fontId="11" fillId="3" borderId="27" xfId="0" applyFont="1" applyFill="1" applyBorder="1" applyAlignment="1" applyProtection="1">
      <alignment/>
      <protection hidden="1"/>
    </xf>
    <xf numFmtId="0" fontId="11" fillId="3" borderId="28" xfId="0" applyFont="1" applyFill="1" applyBorder="1" applyAlignment="1" applyProtection="1">
      <alignment/>
      <protection hidden="1"/>
    </xf>
    <xf numFmtId="0" fontId="11" fillId="3" borderId="8" xfId="0" applyFont="1" applyFill="1" applyBorder="1" applyAlignment="1" applyProtection="1">
      <alignment/>
      <protection hidden="1"/>
    </xf>
    <xf numFmtId="0" fontId="11" fillId="3" borderId="17" xfId="0" applyFont="1" applyFill="1" applyBorder="1" applyAlignment="1" applyProtection="1">
      <alignment/>
      <protection hidden="1"/>
    </xf>
    <xf numFmtId="0" fontId="11" fillId="3" borderId="17" xfId="0" applyFont="1" applyFill="1" applyBorder="1" applyAlignment="1" applyProtection="1">
      <alignment horizontal="center"/>
      <protection hidden="1"/>
    </xf>
    <xf numFmtId="0" fontId="11" fillId="3" borderId="9" xfId="0" applyFont="1" applyFill="1" applyBorder="1" applyAlignment="1" applyProtection="1">
      <alignment horizontal="center"/>
      <protection hidden="1"/>
    </xf>
    <xf numFmtId="0" fontId="11" fillId="3" borderId="29" xfId="0" applyFont="1" applyFill="1" applyBorder="1" applyAlignment="1" applyProtection="1">
      <alignment/>
      <protection hidden="1"/>
    </xf>
    <xf numFmtId="0" fontId="11" fillId="3" borderId="14" xfId="0" applyFont="1" applyFill="1" applyBorder="1" applyAlignment="1" applyProtection="1">
      <alignment/>
      <protection hidden="1"/>
    </xf>
    <xf numFmtId="0" fontId="11" fillId="3" borderId="18" xfId="0" applyFont="1" applyFill="1" applyBorder="1" applyAlignment="1" applyProtection="1">
      <alignment/>
      <protection hidden="1"/>
    </xf>
    <xf numFmtId="0" fontId="11" fillId="3" borderId="18" xfId="0" applyFont="1" applyFill="1" applyBorder="1" applyAlignment="1" applyProtection="1">
      <alignment horizontal="center"/>
      <protection hidden="1"/>
    </xf>
    <xf numFmtId="0" fontId="11" fillId="3" borderId="15" xfId="0" applyFont="1" applyFill="1" applyBorder="1" applyAlignment="1" applyProtection="1">
      <alignment horizontal="center"/>
      <protection hidden="1"/>
    </xf>
    <xf numFmtId="0" fontId="11" fillId="3" borderId="1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11" fillId="3" borderId="30" xfId="0" applyFont="1" applyFill="1" applyBorder="1" applyAlignment="1" applyProtection="1">
      <alignment/>
      <protection hidden="1"/>
    </xf>
    <xf numFmtId="0" fontId="11" fillId="3" borderId="31" xfId="0" applyFont="1" applyFill="1" applyBorder="1" applyAlignment="1" applyProtection="1">
      <alignment/>
      <protection hidden="1"/>
    </xf>
    <xf numFmtId="164" fontId="11" fillId="3" borderId="55" xfId="0" applyNumberFormat="1" applyFont="1" applyFill="1" applyBorder="1" applyAlignment="1" applyProtection="1">
      <alignment horizontal="center"/>
      <protection hidden="1"/>
    </xf>
    <xf numFmtId="0" fontId="11" fillId="3" borderId="32" xfId="0" applyFont="1" applyFill="1" applyBorder="1" applyAlignment="1" applyProtection="1">
      <alignment/>
      <protection hidden="1"/>
    </xf>
    <xf numFmtId="0" fontId="11" fillId="3" borderId="56" xfId="0" applyFont="1" applyFill="1" applyBorder="1" applyAlignment="1" applyProtection="1">
      <alignment horizontal="center"/>
      <protection hidden="1"/>
    </xf>
    <xf numFmtId="0" fontId="11" fillId="3" borderId="3" xfId="0" applyFont="1" applyFill="1" applyBorder="1" applyAlignment="1" applyProtection="1">
      <alignment horizontal="center"/>
      <protection hidden="1"/>
    </xf>
    <xf numFmtId="0" fontId="11" fillId="3" borderId="25" xfId="0" applyFont="1" applyFill="1" applyBorder="1" applyAlignment="1" applyProtection="1">
      <alignment/>
      <protection hidden="1"/>
    </xf>
    <xf numFmtId="164" fontId="11" fillId="3" borderId="4" xfId="0" applyNumberFormat="1" applyFont="1" applyFill="1" applyBorder="1" applyAlignment="1" applyProtection="1">
      <alignment horizontal="center"/>
      <protection hidden="1"/>
    </xf>
    <xf numFmtId="165" fontId="11" fillId="3" borderId="0" xfId="0" applyNumberFormat="1" applyFont="1" applyFill="1" applyAlignment="1" applyProtection="1">
      <alignment/>
      <protection hidden="1"/>
    </xf>
    <xf numFmtId="165" fontId="11" fillId="2" borderId="1" xfId="0" applyNumberFormat="1" applyFont="1" applyFill="1" applyBorder="1" applyAlignment="1" applyProtection="1">
      <alignment horizontal="center"/>
      <protection locked="0"/>
    </xf>
    <xf numFmtId="165" fontId="11" fillId="2" borderId="54" xfId="0" applyNumberFormat="1" applyFont="1" applyFill="1" applyBorder="1" applyAlignment="1" applyProtection="1">
      <alignment horizontal="center"/>
      <protection locked="0"/>
    </xf>
    <xf numFmtId="165" fontId="11" fillId="2" borderId="1" xfId="0" applyNumberFormat="1" applyFont="1" applyFill="1" applyBorder="1" applyAlignment="1" applyProtection="1">
      <alignment horizontal="center"/>
      <protection locked="0"/>
    </xf>
    <xf numFmtId="165" fontId="11" fillId="2" borderId="54" xfId="0" applyNumberFormat="1" applyFont="1" applyFill="1" applyBorder="1" applyAlignment="1" applyProtection="1">
      <alignment horizontal="center"/>
      <protection locked="0"/>
    </xf>
    <xf numFmtId="0" fontId="16" fillId="3" borderId="40" xfId="0" applyFont="1" applyFill="1" applyBorder="1" applyAlignment="1" applyProtection="1">
      <alignment horizontal="center"/>
      <protection hidden="1"/>
    </xf>
    <xf numFmtId="0" fontId="15" fillId="0" borderId="39" xfId="0" applyFont="1" applyBorder="1" applyAlignment="1" applyProtection="1">
      <alignment horizontal="center"/>
      <protection hidden="1"/>
    </xf>
    <xf numFmtId="0" fontId="15" fillId="0" borderId="40" xfId="0" applyFont="1" applyBorder="1" applyAlignment="1" applyProtection="1">
      <alignment horizontal="center"/>
      <protection hidden="1"/>
    </xf>
    <xf numFmtId="0" fontId="15" fillId="0" borderId="41" xfId="0" applyFont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'[1]Sheet1'!$A$3:$A$10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'[1]Sheet1'!$B$3:$B$10</c:f>
              <c:numCache>
                <c:ptCount val="8"/>
                <c:pt idx="0">
                  <c:v>0</c:v>
                </c:pt>
                <c:pt idx="1">
                  <c:v>10</c:v>
                </c:pt>
                <c:pt idx="2">
                  <c:v>13</c:v>
                </c:pt>
                <c:pt idx="3">
                  <c:v>20</c:v>
                </c:pt>
                <c:pt idx="4">
                  <c:v>31</c:v>
                </c:pt>
                <c:pt idx="5">
                  <c:v>46</c:v>
                </c:pt>
                <c:pt idx="6">
                  <c:v>65</c:v>
                </c:pt>
                <c:pt idx="7">
                  <c:v>88</c:v>
                </c:pt>
              </c:numCache>
            </c:numRef>
          </c:val>
          <c:smooth val="0"/>
        </c:ser>
        <c:marker val="1"/>
        <c:axId val="24907269"/>
        <c:axId val="22838830"/>
      </c:lineChart>
      <c:catAx>
        <c:axId val="24907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838830"/>
        <c:crosses val="autoZero"/>
        <c:auto val="0"/>
        <c:lblOffset val="100"/>
        <c:noMultiLvlLbl val="0"/>
      </c:catAx>
      <c:valAx>
        <c:axId val="228388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90726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linregr!#REF!</c:f>
              <c:strCache>
                <c:ptCount val="2"/>
                <c:pt idx="0">
                  <c:v>x values</c:v>
                </c:pt>
                <c:pt idx="1">
                  <c:v>y values</c:v>
                </c:pt>
              </c:strCache>
            </c:strRef>
          </c:cat>
          <c:val>
            <c:numRef>
              <c:f>linregr!#REF!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linregr!#REF!</c:f>
              <c:strCache>
                <c:ptCount val="2"/>
                <c:pt idx="0">
                  <c:v>x values</c:v>
                </c:pt>
                <c:pt idx="1">
                  <c:v>y values</c:v>
                </c:pt>
              </c:strCache>
            </c:strRef>
          </c:cat>
          <c:val>
            <c:numRef>
              <c:f>linregr!#REF!</c:f>
              <c:numCache>
                <c:ptCount val="2"/>
                <c:pt idx="0">
                  <c:v>1</c:v>
                </c:pt>
                <c:pt idx="1">
                  <c:v>13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linregr!#REF!</c:f>
              <c:strCache>
                <c:ptCount val="2"/>
                <c:pt idx="0">
                  <c:v>x values</c:v>
                </c:pt>
                <c:pt idx="1">
                  <c:v>y values</c:v>
                </c:pt>
              </c:strCache>
            </c:strRef>
          </c:cat>
          <c:val>
            <c:numRef>
              <c:f>linregr!#REF!</c:f>
              <c:numCache>
                <c:ptCount val="2"/>
                <c:pt idx="0">
                  <c:v>2</c:v>
                </c:pt>
                <c:pt idx="1">
                  <c:v>20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linregr!#REF!</c:f>
              <c:strCache>
                <c:ptCount val="2"/>
                <c:pt idx="0">
                  <c:v>x values</c:v>
                </c:pt>
                <c:pt idx="1">
                  <c:v>y values</c:v>
                </c:pt>
              </c:strCache>
            </c:strRef>
          </c:cat>
          <c:val>
            <c:numRef>
              <c:f>linregr!#REF!</c:f>
              <c:numCache>
                <c:ptCount val="2"/>
                <c:pt idx="0">
                  <c:v>3</c:v>
                </c:pt>
                <c:pt idx="1">
                  <c:v>31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linregr!#REF!</c:f>
              <c:strCache>
                <c:ptCount val="2"/>
                <c:pt idx="0">
                  <c:v>x values</c:v>
                </c:pt>
                <c:pt idx="1">
                  <c:v>y values</c:v>
                </c:pt>
              </c:strCache>
            </c:strRef>
          </c:cat>
          <c:val>
            <c:numRef>
              <c:f>linregr!#REF!</c:f>
              <c:numCache>
                <c:ptCount val="2"/>
                <c:pt idx="0">
                  <c:v>4</c:v>
                </c:pt>
                <c:pt idx="1">
                  <c:v>46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linregr!#REF!</c:f>
              <c:strCache>
                <c:ptCount val="2"/>
                <c:pt idx="0">
                  <c:v>x values</c:v>
                </c:pt>
                <c:pt idx="1">
                  <c:v>y values</c:v>
                </c:pt>
              </c:strCache>
            </c:strRef>
          </c:cat>
          <c:val>
            <c:numRef>
              <c:f>linregr!#REF!</c:f>
              <c:numCache>
                <c:ptCount val="2"/>
                <c:pt idx="0">
                  <c:v>5</c:v>
                </c:pt>
                <c:pt idx="1">
                  <c:v>65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linregr!#REF!</c:f>
              <c:strCache>
                <c:ptCount val="2"/>
                <c:pt idx="0">
                  <c:v>x values</c:v>
                </c:pt>
                <c:pt idx="1">
                  <c:v>y values</c:v>
                </c:pt>
              </c:strCache>
            </c:strRef>
          </c:cat>
          <c:val>
            <c:numRef>
              <c:f>linregr!#REF!</c:f>
              <c:numCache>
                <c:ptCount val="2"/>
                <c:pt idx="0">
                  <c:v>6</c:v>
                </c:pt>
                <c:pt idx="1">
                  <c:v>88</c:v>
                </c:pt>
              </c:numCache>
            </c:numRef>
          </c:val>
          <c:smooth val="0"/>
        </c:ser>
        <c:marker val="1"/>
        <c:axId val="4222879"/>
        <c:axId val="38005912"/>
      </c:lineChart>
      <c:catAx>
        <c:axId val="4222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005912"/>
        <c:crosses val="autoZero"/>
        <c:auto val="0"/>
        <c:lblOffset val="100"/>
        <c:noMultiLvlLbl val="0"/>
      </c:catAx>
      <c:valAx>
        <c:axId val="380059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2287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19</xdr:row>
      <xdr:rowOff>38100</xdr:rowOff>
    </xdr:from>
    <xdr:to>
      <xdr:col>4</xdr:col>
      <xdr:colOff>238125</xdr:colOff>
      <xdr:row>19</xdr:row>
      <xdr:rowOff>123825</xdr:rowOff>
    </xdr:to>
    <xdr:sp>
      <xdr:nvSpPr>
        <xdr:cNvPr id="1" name="Line 1"/>
        <xdr:cNvSpPr>
          <a:spLocks/>
        </xdr:cNvSpPr>
      </xdr:nvSpPr>
      <xdr:spPr>
        <a:xfrm flipH="1" flipV="1">
          <a:off x="2009775" y="3800475"/>
          <a:ext cx="3238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142875</xdr:rowOff>
    </xdr:from>
    <xdr:to>
      <xdr:col>4</xdr:col>
      <xdr:colOff>238125</xdr:colOff>
      <xdr:row>73</xdr:row>
      <xdr:rowOff>19050</xdr:rowOff>
    </xdr:to>
    <xdr:sp>
      <xdr:nvSpPr>
        <xdr:cNvPr id="2" name="Line 2"/>
        <xdr:cNvSpPr>
          <a:spLocks/>
        </xdr:cNvSpPr>
      </xdr:nvSpPr>
      <xdr:spPr>
        <a:xfrm flipH="1" flipV="1">
          <a:off x="2095500" y="13668375"/>
          <a:ext cx="2381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5</xdr:row>
      <xdr:rowOff>190500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4</xdr:col>
      <xdr:colOff>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2114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0</xdr:rowOff>
    </xdr:from>
    <xdr:to>
      <xdr:col>2</xdr:col>
      <xdr:colOff>295275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609600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data is used   to calcuate the "P" and "CV" for determination of the number of samples when considering the 95 % Conf. Level with varying Margins of Error(P) and Coefficients of Variation.
Input in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cells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0</xdr:rowOff>
    </xdr:from>
    <xdr:to>
      <xdr:col>11</xdr:col>
      <xdr:colOff>485775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657475" y="0"/>
        <a:ext cx="4533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11</xdr:col>
      <xdr:colOff>390525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562225" y="0"/>
        <a:ext cx="4533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Profiles\crow\Desktop\My%20Documents\polynom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zoomScale="60" zoomScaleNormal="60" zoomScaleSheetLayoutView="100" workbookViewId="0" topLeftCell="A1">
      <selection activeCell="H15" sqref="H15"/>
    </sheetView>
  </sheetViews>
  <sheetFormatPr defaultColWidth="9.140625" defaultRowHeight="12.75"/>
  <cols>
    <col min="1" max="1" width="2.140625" style="3" customWidth="1"/>
    <col min="2" max="2" width="14.421875" style="3" customWidth="1"/>
    <col min="3" max="3" width="8.140625" style="3" customWidth="1"/>
    <col min="4" max="4" width="6.7109375" style="3" customWidth="1"/>
    <col min="5" max="5" width="3.57421875" style="3" customWidth="1"/>
    <col min="6" max="6" width="27.28125" style="3" customWidth="1"/>
    <col min="7" max="7" width="14.421875" style="3" customWidth="1"/>
    <col min="8" max="8" width="48.8515625" style="3" customWidth="1"/>
    <col min="9" max="9" width="18.421875" style="3" customWidth="1"/>
    <col min="10" max="10" width="1.421875" style="3" customWidth="1"/>
    <col min="11" max="12" width="9.140625" style="3" customWidth="1"/>
    <col min="13" max="13" width="11.00390625" style="3" customWidth="1"/>
    <col min="14" max="14" width="11.7109375" style="3" customWidth="1"/>
    <col min="15" max="15" width="2.7109375" style="3" customWidth="1"/>
    <col min="16" max="16" width="14.140625" style="4" customWidth="1"/>
    <col min="17" max="17" width="2.421875" style="3" customWidth="1"/>
    <col min="18" max="18" width="12.7109375" style="4" customWidth="1"/>
    <col min="19" max="16384" width="9.140625" style="3" customWidth="1"/>
  </cols>
  <sheetData>
    <row r="1" spans="1:10" ht="15.75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10" ht="15.75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ht="15.75">
      <c r="A3" s="69"/>
      <c r="B3" s="69"/>
      <c r="C3" s="69"/>
      <c r="D3" s="69"/>
      <c r="E3" s="69"/>
      <c r="F3" s="69"/>
      <c r="G3" s="69"/>
      <c r="H3" s="274"/>
      <c r="I3" s="69"/>
      <c r="J3" s="69"/>
    </row>
    <row r="4" spans="1:10" ht="15.75">
      <c r="A4" s="69"/>
      <c r="B4" s="69"/>
      <c r="C4" s="69"/>
      <c r="D4" s="69"/>
      <c r="E4" s="69"/>
      <c r="F4" s="69"/>
      <c r="G4" s="69"/>
      <c r="H4" s="69"/>
      <c r="I4" s="69"/>
      <c r="J4" s="69"/>
    </row>
    <row r="5" spans="1:10" ht="15.75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 ht="15.75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11" ht="16.5" thickBot="1">
      <c r="A7" s="69"/>
      <c r="B7" s="69"/>
      <c r="C7" s="69"/>
      <c r="D7" s="69"/>
      <c r="E7" s="69"/>
      <c r="F7" s="69"/>
      <c r="G7" s="69"/>
      <c r="H7" s="69"/>
      <c r="I7" s="69"/>
      <c r="J7" s="78"/>
      <c r="K7" s="10"/>
    </row>
    <row r="8" spans="1:11" ht="21" customHeight="1">
      <c r="A8" s="112" t="s">
        <v>0</v>
      </c>
      <c r="B8" s="76"/>
      <c r="C8" s="76"/>
      <c r="D8" s="76"/>
      <c r="E8" s="76"/>
      <c r="F8" s="76"/>
      <c r="G8" s="76"/>
      <c r="H8" s="111"/>
      <c r="I8" s="79"/>
      <c r="J8" s="6"/>
      <c r="K8" s="10"/>
    </row>
    <row r="9" spans="1:11" ht="20.25" customHeight="1" thickBot="1">
      <c r="A9" s="90" t="s">
        <v>1</v>
      </c>
      <c r="B9" s="91"/>
      <c r="C9" s="91"/>
      <c r="D9" s="91"/>
      <c r="E9" s="91"/>
      <c r="F9" s="91"/>
      <c r="G9" s="91"/>
      <c r="H9" s="91"/>
      <c r="I9" s="92"/>
      <c r="J9" s="6"/>
      <c r="K9" s="77"/>
    </row>
    <row r="10" spans="1:11" ht="13.5" customHeight="1">
      <c r="A10" s="80"/>
      <c r="B10" s="6"/>
      <c r="C10" s="6"/>
      <c r="D10" s="6"/>
      <c r="E10" s="6"/>
      <c r="F10" s="6"/>
      <c r="G10" s="6"/>
      <c r="H10" s="6"/>
      <c r="I10" s="81"/>
      <c r="J10" s="6"/>
      <c r="K10" s="77"/>
    </row>
    <row r="11" spans="1:11" ht="13.5" customHeight="1">
      <c r="A11" s="80"/>
      <c r="B11" s="8" t="s">
        <v>5</v>
      </c>
      <c r="C11" s="2">
        <v>100</v>
      </c>
      <c r="D11" s="9" t="s">
        <v>6</v>
      </c>
      <c r="E11" s="6"/>
      <c r="F11" s="8" t="s">
        <v>7</v>
      </c>
      <c r="G11" s="10"/>
      <c r="H11" s="2" t="s">
        <v>59</v>
      </c>
      <c r="I11" s="82"/>
      <c r="J11" s="6"/>
      <c r="K11" s="77"/>
    </row>
    <row r="12" spans="1:11" ht="13.5" customHeight="1" thickBot="1">
      <c r="A12" s="80"/>
      <c r="B12" s="6"/>
      <c r="C12" s="57"/>
      <c r="D12" s="6"/>
      <c r="E12" s="6"/>
      <c r="F12" s="6"/>
      <c r="G12" s="6"/>
      <c r="H12" s="6"/>
      <c r="I12" s="81"/>
      <c r="J12" s="6"/>
      <c r="K12" s="77"/>
    </row>
    <row r="13" spans="1:11" ht="13.5" customHeight="1" thickTop="1">
      <c r="A13" s="80"/>
      <c r="B13" s="13" t="s">
        <v>10</v>
      </c>
      <c r="C13" s="58"/>
      <c r="D13" s="14"/>
      <c r="E13" s="6"/>
      <c r="F13" s="15" t="s">
        <v>11</v>
      </c>
      <c r="G13" s="16"/>
      <c r="H13" s="17"/>
      <c r="I13" s="81"/>
      <c r="J13" s="6"/>
      <c r="K13" s="77"/>
    </row>
    <row r="14" spans="1:11" ht="15" customHeight="1" thickBot="1">
      <c r="A14" s="80"/>
      <c r="B14" s="18" t="s">
        <v>12</v>
      </c>
      <c r="C14" s="275">
        <v>86</v>
      </c>
      <c r="D14" s="19" t="s">
        <v>6</v>
      </c>
      <c r="E14" s="6"/>
      <c r="F14" s="20" t="s">
        <v>13</v>
      </c>
      <c r="G14" s="21" t="s">
        <v>14</v>
      </c>
      <c r="H14" s="22" t="s">
        <v>15</v>
      </c>
      <c r="I14" s="81"/>
      <c r="J14" s="6"/>
      <c r="K14" s="77"/>
    </row>
    <row r="15" spans="1:11" ht="15" customHeight="1" thickBot="1" thickTop="1">
      <c r="A15" s="80"/>
      <c r="B15" s="23" t="s">
        <v>16</v>
      </c>
      <c r="C15" s="275">
        <v>90</v>
      </c>
      <c r="D15" s="24" t="s">
        <v>6</v>
      </c>
      <c r="E15" s="6"/>
      <c r="F15" s="35">
        <f>AVERAGE(C14:C43)</f>
        <v>94.5</v>
      </c>
      <c r="G15" s="25">
        <f>VAR(C14:C43)</f>
        <v>65</v>
      </c>
      <c r="H15" s="115">
        <f>((C86*C86)*G15)/((C11-F15)*(C11-F15))</f>
        <v>5.765218512396694</v>
      </c>
      <c r="I15" s="81"/>
      <c r="J15" s="6"/>
      <c r="K15" s="77"/>
    </row>
    <row r="16" spans="1:11" ht="15" customHeight="1" thickTop="1">
      <c r="A16" s="80"/>
      <c r="B16" s="23" t="s">
        <v>17</v>
      </c>
      <c r="C16" s="275">
        <v>98</v>
      </c>
      <c r="D16" s="24" t="s">
        <v>6</v>
      </c>
      <c r="E16" s="6"/>
      <c r="F16" s="6"/>
      <c r="G16" s="6"/>
      <c r="H16" s="6"/>
      <c r="I16" s="81"/>
      <c r="J16" s="6"/>
      <c r="K16" s="77"/>
    </row>
    <row r="17" spans="1:11" ht="15" customHeight="1">
      <c r="A17" s="80"/>
      <c r="B17" s="23" t="s">
        <v>19</v>
      </c>
      <c r="C17" s="275">
        <v>104</v>
      </c>
      <c r="D17" s="24" t="s">
        <v>6</v>
      </c>
      <c r="E17" s="6"/>
      <c r="F17" s="6"/>
      <c r="G17" s="6"/>
      <c r="H17" s="6"/>
      <c r="I17" s="81"/>
      <c r="J17" s="6"/>
      <c r="K17" s="77"/>
    </row>
    <row r="18" spans="1:11" ht="15" customHeight="1">
      <c r="A18" s="80"/>
      <c r="B18" s="23" t="s">
        <v>20</v>
      </c>
      <c r="C18" s="275"/>
      <c r="D18" s="24" t="s">
        <v>6</v>
      </c>
      <c r="E18" s="6"/>
      <c r="F18" s="6"/>
      <c r="G18" s="6"/>
      <c r="H18" s="6"/>
      <c r="I18" s="81"/>
      <c r="J18" s="6"/>
      <c r="K18" s="77"/>
    </row>
    <row r="19" spans="1:11" ht="15" customHeight="1">
      <c r="A19" s="80"/>
      <c r="B19" s="23" t="s">
        <v>21</v>
      </c>
      <c r="C19" s="275" t="s">
        <v>18</v>
      </c>
      <c r="D19" s="24" t="s">
        <v>6</v>
      </c>
      <c r="E19" s="6"/>
      <c r="F19" s="6"/>
      <c r="G19" s="6"/>
      <c r="H19" s="6"/>
      <c r="I19" s="81"/>
      <c r="J19" s="6"/>
      <c r="K19" s="77"/>
    </row>
    <row r="20" spans="1:11" ht="15" customHeight="1">
      <c r="A20" s="80"/>
      <c r="B20" s="23" t="s">
        <v>22</v>
      </c>
      <c r="C20" s="275" t="s">
        <v>18</v>
      </c>
      <c r="D20" s="24" t="s">
        <v>6</v>
      </c>
      <c r="E20" s="6"/>
      <c r="F20" s="26" t="s">
        <v>23</v>
      </c>
      <c r="G20" s="27"/>
      <c r="H20" s="6"/>
      <c r="I20" s="81"/>
      <c r="J20" s="6"/>
      <c r="K20" s="77"/>
    </row>
    <row r="21" spans="1:11" ht="15" customHeight="1">
      <c r="A21" s="80"/>
      <c r="B21" s="23" t="s">
        <v>24</v>
      </c>
      <c r="C21" s="275" t="s">
        <v>18</v>
      </c>
      <c r="D21" s="24" t="s">
        <v>6</v>
      </c>
      <c r="E21" s="6"/>
      <c r="F21" s="28" t="s">
        <v>25</v>
      </c>
      <c r="G21" s="29"/>
      <c r="H21" s="6"/>
      <c r="I21" s="81"/>
      <c r="J21" s="6"/>
      <c r="K21" s="77"/>
    </row>
    <row r="22" spans="1:11" ht="15" customHeight="1">
      <c r="A22" s="80"/>
      <c r="B22" s="23" t="s">
        <v>26</v>
      </c>
      <c r="C22" s="275"/>
      <c r="D22" s="24" t="s">
        <v>6</v>
      </c>
      <c r="E22" s="6"/>
      <c r="F22" s="6"/>
      <c r="G22" s="6"/>
      <c r="H22" s="6"/>
      <c r="I22" s="81"/>
      <c r="J22" s="6"/>
      <c r="K22" s="77"/>
    </row>
    <row r="23" spans="1:11" ht="15" customHeight="1">
      <c r="A23" s="80"/>
      <c r="B23" s="23" t="s">
        <v>27</v>
      </c>
      <c r="C23" s="275"/>
      <c r="D23" s="24" t="s">
        <v>6</v>
      </c>
      <c r="E23" s="6"/>
      <c r="F23" s="6"/>
      <c r="G23" s="6"/>
      <c r="H23" s="6"/>
      <c r="I23" s="81"/>
      <c r="J23" s="6"/>
      <c r="K23" s="77"/>
    </row>
    <row r="24" spans="1:11" ht="15" customHeight="1">
      <c r="A24" s="80"/>
      <c r="B24" s="23" t="s">
        <v>34</v>
      </c>
      <c r="C24" s="275"/>
      <c r="D24" s="24" t="s">
        <v>6</v>
      </c>
      <c r="E24" s="6"/>
      <c r="F24" s="6"/>
      <c r="G24" s="6"/>
      <c r="H24" s="6"/>
      <c r="I24" s="81"/>
      <c r="J24" s="6"/>
      <c r="K24" s="77"/>
    </row>
    <row r="25" spans="1:11" ht="15" customHeight="1">
      <c r="A25" s="80"/>
      <c r="B25" s="23" t="s">
        <v>35</v>
      </c>
      <c r="C25" s="275"/>
      <c r="D25" s="24" t="s">
        <v>6</v>
      </c>
      <c r="E25" s="6"/>
      <c r="F25" s="6"/>
      <c r="G25" s="6"/>
      <c r="H25" s="6"/>
      <c r="I25" s="81"/>
      <c r="J25" s="6"/>
      <c r="K25" s="77"/>
    </row>
    <row r="26" spans="1:11" ht="15" customHeight="1">
      <c r="A26" s="80"/>
      <c r="B26" s="23" t="s">
        <v>36</v>
      </c>
      <c r="C26" s="275"/>
      <c r="D26" s="24" t="s">
        <v>6</v>
      </c>
      <c r="E26" s="6"/>
      <c r="F26" s="6"/>
      <c r="G26" s="6"/>
      <c r="H26" s="6"/>
      <c r="I26" s="81"/>
      <c r="J26" s="6"/>
      <c r="K26" s="77"/>
    </row>
    <row r="27" spans="1:11" ht="15" customHeight="1">
      <c r="A27" s="80"/>
      <c r="B27" s="23" t="s">
        <v>38</v>
      </c>
      <c r="C27" s="275"/>
      <c r="D27" s="24" t="s">
        <v>6</v>
      </c>
      <c r="E27" s="6"/>
      <c r="F27" s="6"/>
      <c r="G27" s="6"/>
      <c r="H27" s="6"/>
      <c r="I27" s="81"/>
      <c r="J27" s="6"/>
      <c r="K27" s="77"/>
    </row>
    <row r="28" spans="1:11" ht="15" customHeight="1">
      <c r="A28" s="80"/>
      <c r="B28" s="23" t="s">
        <v>39</v>
      </c>
      <c r="C28" s="275"/>
      <c r="D28" s="24" t="s">
        <v>6</v>
      </c>
      <c r="E28" s="6"/>
      <c r="F28" s="6"/>
      <c r="G28" s="6"/>
      <c r="H28" s="6"/>
      <c r="I28" s="81"/>
      <c r="J28" s="6"/>
      <c r="K28" s="77"/>
    </row>
    <row r="29" spans="1:11" ht="15" customHeight="1">
      <c r="A29" s="80"/>
      <c r="B29" s="23" t="s">
        <v>40</v>
      </c>
      <c r="C29" s="275"/>
      <c r="D29" s="24" t="s">
        <v>6</v>
      </c>
      <c r="E29" s="6"/>
      <c r="F29" s="6"/>
      <c r="G29" s="6"/>
      <c r="H29" s="6"/>
      <c r="I29" s="81"/>
      <c r="J29" s="6"/>
      <c r="K29" s="77"/>
    </row>
    <row r="30" spans="1:11" ht="15" customHeight="1">
      <c r="A30" s="80"/>
      <c r="B30" s="23" t="s">
        <v>41</v>
      </c>
      <c r="C30" s="275"/>
      <c r="D30" s="24" t="s">
        <v>6</v>
      </c>
      <c r="E30" s="6"/>
      <c r="F30" s="6"/>
      <c r="G30" s="6"/>
      <c r="H30" s="6"/>
      <c r="I30" s="81"/>
      <c r="J30" s="6"/>
      <c r="K30" s="77"/>
    </row>
    <row r="31" spans="1:11" ht="15" customHeight="1">
      <c r="A31" s="80"/>
      <c r="B31" s="23" t="s">
        <v>43</v>
      </c>
      <c r="C31" s="275"/>
      <c r="D31" s="24" t="s">
        <v>6</v>
      </c>
      <c r="E31" s="6"/>
      <c r="F31" s="6"/>
      <c r="G31" s="6"/>
      <c r="H31" s="6"/>
      <c r="I31" s="81"/>
      <c r="J31" s="6"/>
      <c r="K31" s="77"/>
    </row>
    <row r="32" spans="1:11" ht="15" customHeight="1">
      <c r="A32" s="80"/>
      <c r="B32" s="23" t="s">
        <v>44</v>
      </c>
      <c r="C32" s="275"/>
      <c r="D32" s="24" t="s">
        <v>6</v>
      </c>
      <c r="E32" s="6"/>
      <c r="F32" s="6"/>
      <c r="G32" s="6"/>
      <c r="H32" s="6"/>
      <c r="I32" s="81"/>
      <c r="J32" s="6"/>
      <c r="K32" s="77"/>
    </row>
    <row r="33" spans="1:18" ht="15" customHeight="1">
      <c r="A33" s="80"/>
      <c r="B33" s="72" t="s">
        <v>45</v>
      </c>
      <c r="C33" s="276" t="s">
        <v>18</v>
      </c>
      <c r="D33" s="73" t="s">
        <v>6</v>
      </c>
      <c r="E33" s="6"/>
      <c r="F33" s="6"/>
      <c r="G33" s="6"/>
      <c r="H33" s="6"/>
      <c r="I33" s="81"/>
      <c r="J33" s="6"/>
      <c r="K33" s="77"/>
      <c r="P33" s="3"/>
      <c r="R33" s="3"/>
    </row>
    <row r="34" spans="1:18" ht="15" customHeight="1">
      <c r="A34" s="80"/>
      <c r="B34" s="72" t="s">
        <v>46</v>
      </c>
      <c r="C34" s="276" t="s">
        <v>18</v>
      </c>
      <c r="D34" s="73" t="s">
        <v>6</v>
      </c>
      <c r="E34" s="6"/>
      <c r="F34" s="6"/>
      <c r="G34" s="6"/>
      <c r="H34" s="6"/>
      <c r="I34" s="81"/>
      <c r="J34" s="6"/>
      <c r="K34" s="77"/>
      <c r="P34" s="3"/>
      <c r="R34" s="3"/>
    </row>
    <row r="35" spans="1:18" ht="15" customHeight="1">
      <c r="A35" s="80"/>
      <c r="B35" s="72" t="s">
        <v>47</v>
      </c>
      <c r="C35" s="276" t="s">
        <v>18</v>
      </c>
      <c r="D35" s="73" t="s">
        <v>6</v>
      </c>
      <c r="E35" s="6"/>
      <c r="F35" s="6"/>
      <c r="G35" s="6"/>
      <c r="H35" s="6"/>
      <c r="I35" s="81"/>
      <c r="J35" s="6"/>
      <c r="K35" s="77"/>
      <c r="P35" s="3"/>
      <c r="R35" s="3"/>
    </row>
    <row r="36" spans="1:18" ht="15" customHeight="1">
      <c r="A36" s="80"/>
      <c r="B36" s="72" t="s">
        <v>48</v>
      </c>
      <c r="C36" s="276" t="s">
        <v>18</v>
      </c>
      <c r="D36" s="73" t="s">
        <v>6</v>
      </c>
      <c r="E36" s="6"/>
      <c r="F36" s="6"/>
      <c r="G36" s="6"/>
      <c r="H36" s="6"/>
      <c r="I36" s="81"/>
      <c r="J36" s="6"/>
      <c r="K36" s="77"/>
      <c r="P36" s="3"/>
      <c r="R36" s="3"/>
    </row>
    <row r="37" spans="1:18" ht="15" customHeight="1">
      <c r="A37" s="80"/>
      <c r="B37" s="72" t="s">
        <v>49</v>
      </c>
      <c r="C37" s="276" t="s">
        <v>18</v>
      </c>
      <c r="D37" s="73" t="s">
        <v>6</v>
      </c>
      <c r="E37" s="6"/>
      <c r="F37" s="6"/>
      <c r="G37" s="6"/>
      <c r="H37" s="6"/>
      <c r="I37" s="81"/>
      <c r="J37" s="6"/>
      <c r="K37" s="77"/>
      <c r="P37" s="3"/>
      <c r="R37" s="3"/>
    </row>
    <row r="38" spans="1:18" ht="15" customHeight="1">
      <c r="A38" s="80"/>
      <c r="B38" s="72" t="s">
        <v>50</v>
      </c>
      <c r="C38" s="276" t="s">
        <v>18</v>
      </c>
      <c r="D38" s="73" t="s">
        <v>6</v>
      </c>
      <c r="E38" s="6"/>
      <c r="F38" s="6"/>
      <c r="G38" s="6"/>
      <c r="H38" s="6"/>
      <c r="I38" s="81"/>
      <c r="J38" s="6"/>
      <c r="K38" s="77"/>
      <c r="P38" s="3"/>
      <c r="R38" s="3"/>
    </row>
    <row r="39" spans="1:18" ht="15" customHeight="1">
      <c r="A39" s="80"/>
      <c r="B39" s="72" t="s">
        <v>51</v>
      </c>
      <c r="C39" s="276" t="s">
        <v>18</v>
      </c>
      <c r="D39" s="73" t="s">
        <v>6</v>
      </c>
      <c r="E39" s="6"/>
      <c r="F39" s="6"/>
      <c r="G39" s="6"/>
      <c r="H39" s="6"/>
      <c r="I39" s="81"/>
      <c r="J39" s="6"/>
      <c r="K39" s="77"/>
      <c r="P39" s="3"/>
      <c r="R39" s="3"/>
    </row>
    <row r="40" spans="1:18" ht="15" customHeight="1">
      <c r="A40" s="80"/>
      <c r="B40" s="72" t="s">
        <v>52</v>
      </c>
      <c r="C40" s="276" t="s">
        <v>18</v>
      </c>
      <c r="D40" s="73" t="s">
        <v>6</v>
      </c>
      <c r="E40" s="6"/>
      <c r="F40" s="6"/>
      <c r="G40" s="6"/>
      <c r="H40" s="6"/>
      <c r="I40" s="81"/>
      <c r="J40" s="6"/>
      <c r="K40" s="77"/>
      <c r="P40" s="3"/>
      <c r="R40" s="3"/>
    </row>
    <row r="41" spans="1:18" ht="15" customHeight="1">
      <c r="A41" s="80"/>
      <c r="B41" s="72" t="s">
        <v>53</v>
      </c>
      <c r="C41" s="276" t="s">
        <v>18</v>
      </c>
      <c r="D41" s="73" t="s">
        <v>6</v>
      </c>
      <c r="E41" s="6"/>
      <c r="F41" s="6"/>
      <c r="G41" s="6"/>
      <c r="H41" s="6"/>
      <c r="I41" s="81"/>
      <c r="J41" s="6"/>
      <c r="K41" s="77"/>
      <c r="P41" s="3"/>
      <c r="R41" s="3"/>
    </row>
    <row r="42" spans="1:18" ht="15" customHeight="1">
      <c r="A42" s="80"/>
      <c r="B42" s="72" t="s">
        <v>54</v>
      </c>
      <c r="C42" s="276" t="s">
        <v>18</v>
      </c>
      <c r="D42" s="73" t="s">
        <v>6</v>
      </c>
      <c r="E42" s="6"/>
      <c r="F42" s="6"/>
      <c r="G42" s="6"/>
      <c r="H42" s="6"/>
      <c r="I42" s="81"/>
      <c r="J42" s="6"/>
      <c r="K42" s="77"/>
      <c r="P42" s="3"/>
      <c r="R42" s="3"/>
    </row>
    <row r="43" spans="1:18" ht="15" customHeight="1">
      <c r="A43" s="80"/>
      <c r="B43" s="74" t="s">
        <v>55</v>
      </c>
      <c r="C43" s="277" t="s">
        <v>18</v>
      </c>
      <c r="D43" s="75" t="s">
        <v>6</v>
      </c>
      <c r="E43" s="6"/>
      <c r="F43" s="6"/>
      <c r="G43" s="6"/>
      <c r="H43" s="6"/>
      <c r="I43" s="81"/>
      <c r="J43" s="6"/>
      <c r="K43" s="77"/>
      <c r="P43" s="3"/>
      <c r="R43" s="3"/>
    </row>
    <row r="44" spans="1:18" ht="9" customHeight="1" thickBot="1">
      <c r="A44" s="83"/>
      <c r="B44" s="93"/>
      <c r="C44" s="94"/>
      <c r="D44" s="95"/>
      <c r="E44" s="84"/>
      <c r="F44" s="84"/>
      <c r="G44" s="84"/>
      <c r="H44" s="84"/>
      <c r="I44" s="85"/>
      <c r="J44" s="6"/>
      <c r="K44" s="10"/>
      <c r="P44" s="3"/>
      <c r="R44" s="3"/>
    </row>
    <row r="45" spans="1:18" ht="20.25" customHeight="1" thickBot="1">
      <c r="A45" s="99" t="s">
        <v>28</v>
      </c>
      <c r="B45" s="100"/>
      <c r="C45" s="101"/>
      <c r="D45" s="100"/>
      <c r="E45" s="100"/>
      <c r="F45" s="100"/>
      <c r="G45" s="100"/>
      <c r="H45" s="100"/>
      <c r="I45" s="100"/>
      <c r="J45" s="102"/>
      <c r="L45" s="10"/>
      <c r="M45" s="7"/>
      <c r="N45" s="7"/>
      <c r="O45" s="7"/>
      <c r="P45" s="10"/>
      <c r="Q45" s="10"/>
      <c r="R45" s="10"/>
    </row>
    <row r="46" spans="1:18" ht="10.5" customHeight="1">
      <c r="A46" s="80"/>
      <c r="B46" s="6"/>
      <c r="C46" s="57"/>
      <c r="D46" s="6"/>
      <c r="E46" s="6"/>
      <c r="F46" s="6"/>
      <c r="G46" s="6"/>
      <c r="H46" s="6"/>
      <c r="I46" s="6"/>
      <c r="J46" s="81"/>
      <c r="L46" s="10"/>
      <c r="M46" s="7"/>
      <c r="N46" s="7"/>
      <c r="O46" s="7"/>
      <c r="P46" s="10"/>
      <c r="Q46" s="10"/>
      <c r="R46" s="10"/>
    </row>
    <row r="47" spans="1:18" ht="15" customHeight="1">
      <c r="A47" s="80"/>
      <c r="B47" s="32" t="str">
        <f>B11</f>
        <v>RT Value = </v>
      </c>
      <c r="C47" s="70">
        <f>C11</f>
        <v>100</v>
      </c>
      <c r="D47" s="33" t="str">
        <f>D11</f>
        <v>(ppm)</v>
      </c>
      <c r="E47" s="6"/>
      <c r="F47" s="32" t="str">
        <f>F11</f>
        <v>Chemical Concentration of:</v>
      </c>
      <c r="G47" s="6"/>
      <c r="H47" s="70" t="str">
        <f>H11</f>
        <v>BARIUM</v>
      </c>
      <c r="I47" s="6"/>
      <c r="J47" s="81"/>
      <c r="L47" s="10"/>
      <c r="M47" s="7"/>
      <c r="N47" s="7"/>
      <c r="O47" s="7"/>
      <c r="P47" s="10"/>
      <c r="Q47" s="10"/>
      <c r="R47" s="10"/>
    </row>
    <row r="48" spans="1:18" ht="9" customHeight="1" thickBot="1">
      <c r="A48" s="80"/>
      <c r="B48" s="6"/>
      <c r="C48" s="57"/>
      <c r="D48" s="6"/>
      <c r="E48" s="6"/>
      <c r="F48" s="6"/>
      <c r="G48" s="6"/>
      <c r="H48" s="6"/>
      <c r="I48" s="6"/>
      <c r="J48" s="81"/>
      <c r="L48" s="10"/>
      <c r="M48" s="7"/>
      <c r="N48" s="7"/>
      <c r="O48" s="7"/>
      <c r="P48" s="10"/>
      <c r="Q48" s="10"/>
      <c r="R48" s="10"/>
    </row>
    <row r="49" spans="1:18" ht="15" customHeight="1" thickTop="1">
      <c r="A49" s="80"/>
      <c r="B49" s="13" t="s">
        <v>10</v>
      </c>
      <c r="C49" s="58"/>
      <c r="D49" s="14"/>
      <c r="E49" s="6"/>
      <c r="F49" s="15" t="s">
        <v>11</v>
      </c>
      <c r="G49" s="16"/>
      <c r="H49" s="34"/>
      <c r="I49" s="17"/>
      <c r="J49" s="81"/>
      <c r="L49" s="10"/>
      <c r="M49" s="7"/>
      <c r="N49" s="7"/>
      <c r="O49" s="7"/>
      <c r="P49" s="10"/>
      <c r="Q49" s="10"/>
      <c r="R49" s="10"/>
    </row>
    <row r="50" spans="1:18" ht="15" customHeight="1">
      <c r="A50" s="80"/>
      <c r="B50" s="18" t="s">
        <v>12</v>
      </c>
      <c r="C50" s="275">
        <v>89</v>
      </c>
      <c r="D50" s="19" t="s">
        <v>6</v>
      </c>
      <c r="E50" s="6"/>
      <c r="F50" s="20" t="s">
        <v>13</v>
      </c>
      <c r="G50" s="21" t="s">
        <v>14</v>
      </c>
      <c r="H50" s="21" t="s">
        <v>29</v>
      </c>
      <c r="I50" s="22" t="s">
        <v>30</v>
      </c>
      <c r="J50" s="81"/>
      <c r="L50" s="10"/>
      <c r="M50" s="7"/>
      <c r="N50" s="7"/>
      <c r="O50" s="7"/>
      <c r="P50" s="86"/>
      <c r="Q50" s="10"/>
      <c r="R50" s="86"/>
    </row>
    <row r="51" spans="1:18" ht="15" customHeight="1" thickBot="1">
      <c r="A51" s="80"/>
      <c r="B51" s="23" t="s">
        <v>16</v>
      </c>
      <c r="C51" s="275">
        <v>90</v>
      </c>
      <c r="D51" s="24" t="s">
        <v>6</v>
      </c>
      <c r="E51" s="6"/>
      <c r="F51" s="35">
        <f>AVERAGE(C50:C79)</f>
        <v>94.66666666666667</v>
      </c>
      <c r="G51" s="36">
        <f>VAR(C50:C79)</f>
        <v>90.66666666666715</v>
      </c>
      <c r="H51" s="36">
        <f>STDEV(C50:C79)</f>
        <v>9.521904571390492</v>
      </c>
      <c r="I51" s="96">
        <f>H51/SQRT(COUNT(C50:C79))</f>
        <v>3.887301263230211</v>
      </c>
      <c r="J51" s="81"/>
      <c r="L51" s="10"/>
      <c r="M51" s="7"/>
      <c r="N51" s="7"/>
      <c r="O51" s="7"/>
      <c r="P51" s="86"/>
      <c r="Q51" s="10"/>
      <c r="R51" s="86"/>
    </row>
    <row r="52" spans="1:18" ht="15" customHeight="1" thickTop="1">
      <c r="A52" s="80"/>
      <c r="B52" s="23" t="s">
        <v>17</v>
      </c>
      <c r="C52" s="275">
        <v>87</v>
      </c>
      <c r="D52" s="24" t="s">
        <v>6</v>
      </c>
      <c r="E52" s="6"/>
      <c r="F52" s="37"/>
      <c r="G52" s="37"/>
      <c r="H52" s="37"/>
      <c r="I52" s="6"/>
      <c r="J52" s="81"/>
      <c r="L52" s="10"/>
      <c r="M52" s="7"/>
      <c r="N52" s="7"/>
      <c r="O52" s="7"/>
      <c r="P52" s="86"/>
      <c r="Q52" s="10"/>
      <c r="R52" s="86"/>
    </row>
    <row r="53" spans="1:18" ht="15" customHeight="1">
      <c r="A53" s="80"/>
      <c r="B53" s="23" t="s">
        <v>19</v>
      </c>
      <c r="C53" s="275">
        <v>96</v>
      </c>
      <c r="D53" s="24" t="s">
        <v>6</v>
      </c>
      <c r="E53" s="6"/>
      <c r="F53" s="38" t="s">
        <v>31</v>
      </c>
      <c r="G53" s="39"/>
      <c r="H53" s="39"/>
      <c r="I53" s="40"/>
      <c r="J53" s="81"/>
      <c r="L53" s="10"/>
      <c r="M53" s="7"/>
      <c r="N53" s="7"/>
      <c r="O53" s="7"/>
      <c r="P53" s="86"/>
      <c r="Q53" s="10"/>
      <c r="R53" s="86"/>
    </row>
    <row r="54" spans="1:18" ht="15" customHeight="1">
      <c r="A54" s="80"/>
      <c r="B54" s="23" t="s">
        <v>20</v>
      </c>
      <c r="C54" s="275">
        <v>93</v>
      </c>
      <c r="D54" s="24" t="s">
        <v>6</v>
      </c>
      <c r="E54" s="6"/>
      <c r="F54" s="41" t="s">
        <v>74</v>
      </c>
      <c r="G54" s="42"/>
      <c r="H54" s="42"/>
      <c r="I54" s="43"/>
      <c r="J54" s="81"/>
      <c r="L54" s="10"/>
      <c r="M54" s="7"/>
      <c r="N54" s="7"/>
      <c r="O54" s="7"/>
      <c r="P54" s="86"/>
      <c r="Q54" s="10"/>
      <c r="R54" s="86"/>
    </row>
    <row r="55" spans="1:18" ht="15" customHeight="1">
      <c r="A55" s="80"/>
      <c r="B55" s="23" t="s">
        <v>21</v>
      </c>
      <c r="C55" s="275">
        <v>113</v>
      </c>
      <c r="D55" s="24" t="s">
        <v>6</v>
      </c>
      <c r="E55" s="6"/>
      <c r="F55" s="113" t="str">
        <f>IF(F51&gt;=C47,"HAZARDOUS","NON-HAZARDOUS")</f>
        <v>NON-HAZARDOUS</v>
      </c>
      <c r="G55" s="42"/>
      <c r="H55" s="42"/>
      <c r="I55" s="43"/>
      <c r="J55" s="81"/>
      <c r="L55" s="10"/>
      <c r="M55" s="7"/>
      <c r="N55" s="7"/>
      <c r="O55" s="7"/>
      <c r="P55" s="86"/>
      <c r="Q55" s="10"/>
      <c r="R55" s="86"/>
    </row>
    <row r="56" spans="1:18" ht="15" customHeight="1">
      <c r="A56" s="80"/>
      <c r="B56" s="23" t="s">
        <v>22</v>
      </c>
      <c r="C56" s="275" t="s">
        <v>18</v>
      </c>
      <c r="D56" s="24" t="s">
        <v>6</v>
      </c>
      <c r="E56" s="6"/>
      <c r="F56" s="44" t="str">
        <f>IF(F55="HAZARDOUS","STUDY IS COMPLETE","CONTINUE WITH STUDY")</f>
        <v>CONTINUE WITH STUDY</v>
      </c>
      <c r="G56" s="45"/>
      <c r="H56" s="45"/>
      <c r="I56" s="46"/>
      <c r="J56" s="81"/>
      <c r="L56" s="10"/>
      <c r="M56" s="7"/>
      <c r="N56" s="7"/>
      <c r="O56" s="7"/>
      <c r="P56" s="86"/>
      <c r="Q56" s="10"/>
      <c r="R56" s="86"/>
    </row>
    <row r="57" spans="1:18" ht="15" customHeight="1" thickBot="1">
      <c r="A57" s="80"/>
      <c r="B57" s="23" t="s">
        <v>24</v>
      </c>
      <c r="C57" s="275" t="s">
        <v>18</v>
      </c>
      <c r="D57" s="24" t="s">
        <v>6</v>
      </c>
      <c r="E57" s="6"/>
      <c r="F57" s="6"/>
      <c r="G57" s="6"/>
      <c r="H57" s="6"/>
      <c r="I57" s="6"/>
      <c r="J57" s="81"/>
      <c r="L57" s="10"/>
      <c r="M57" s="7"/>
      <c r="N57" s="7"/>
      <c r="O57" s="7"/>
      <c r="P57" s="86"/>
      <c r="Q57" s="10"/>
      <c r="R57" s="86"/>
    </row>
    <row r="58" spans="1:18" ht="15" customHeight="1" thickTop="1">
      <c r="A58" s="80"/>
      <c r="B58" s="23" t="s">
        <v>26</v>
      </c>
      <c r="C58" s="275" t="s">
        <v>18</v>
      </c>
      <c r="D58" s="24" t="s">
        <v>6</v>
      </c>
      <c r="E58" s="6"/>
      <c r="F58" s="47" t="str">
        <f>IF(ROUND(F51,0)&gt;ROUND(G51,0),"NON-TRANSFORMED DATA USED","USE TRANSFORMED DATA")</f>
        <v>NON-TRANSFORMED DATA USED</v>
      </c>
      <c r="G58" s="34"/>
      <c r="H58" s="34"/>
      <c r="I58" s="17"/>
      <c r="J58" s="81"/>
      <c r="L58" s="10"/>
      <c r="M58" s="7"/>
      <c r="N58" s="7"/>
      <c r="O58" s="7"/>
      <c r="P58" s="86"/>
      <c r="Q58" s="10"/>
      <c r="R58" s="86"/>
    </row>
    <row r="59" spans="1:18" ht="15" customHeight="1">
      <c r="A59" s="80"/>
      <c r="B59" s="23" t="s">
        <v>27</v>
      </c>
      <c r="C59" s="275" t="s">
        <v>18</v>
      </c>
      <c r="D59" s="24" t="s">
        <v>6</v>
      </c>
      <c r="E59" s="6"/>
      <c r="F59" s="48" t="s">
        <v>32</v>
      </c>
      <c r="G59" s="49"/>
      <c r="H59" s="50" t="s">
        <v>33</v>
      </c>
      <c r="I59" s="97"/>
      <c r="J59" s="81"/>
      <c r="L59" s="10"/>
      <c r="M59" s="7"/>
      <c r="N59" s="7"/>
      <c r="O59" s="7"/>
      <c r="P59" s="86"/>
      <c r="Q59" s="10"/>
      <c r="R59" s="86"/>
    </row>
    <row r="60" spans="1:18" ht="15" customHeight="1" thickBot="1">
      <c r="A60" s="80"/>
      <c r="B60" s="23" t="s">
        <v>34</v>
      </c>
      <c r="C60" s="275" t="s">
        <v>18</v>
      </c>
      <c r="D60" s="24" t="s">
        <v>6</v>
      </c>
      <c r="E60" s="6"/>
      <c r="F60" s="51">
        <f>IF(F56="CONTINUE WITH STUDY",F51+C87*I51,"N/A")</f>
        <v>100.40432333119446</v>
      </c>
      <c r="G60" s="52"/>
      <c r="H60" s="53">
        <f>IF(F56="CONTINUE WITH STUDY",F51-C87*I51,"N/A")</f>
        <v>88.92901000213888</v>
      </c>
      <c r="I60" s="98"/>
      <c r="J60" s="81"/>
      <c r="L60" s="10"/>
      <c r="M60" s="10"/>
      <c r="N60" s="10"/>
      <c r="O60" s="10"/>
      <c r="P60" s="12" t="s">
        <v>18</v>
      </c>
      <c r="Q60" s="7"/>
      <c r="R60" s="12" t="s">
        <v>18</v>
      </c>
    </row>
    <row r="61" spans="1:18" ht="15" customHeight="1" thickTop="1">
      <c r="A61" s="80"/>
      <c r="B61" s="23" t="s">
        <v>35</v>
      </c>
      <c r="C61" s="275" t="s">
        <v>18</v>
      </c>
      <c r="D61" s="24" t="s">
        <v>6</v>
      </c>
      <c r="E61" s="6"/>
      <c r="F61" s="6"/>
      <c r="G61" s="6"/>
      <c r="H61" s="6"/>
      <c r="I61" s="6"/>
      <c r="J61" s="81"/>
      <c r="L61" s="10"/>
      <c r="M61" s="10"/>
      <c r="N61" s="10"/>
      <c r="O61" s="10"/>
      <c r="P61" s="86" t="s">
        <v>18</v>
      </c>
      <c r="Q61" s="10"/>
      <c r="R61" s="86" t="s">
        <v>18</v>
      </c>
    </row>
    <row r="62" spans="1:18" ht="15" customHeight="1">
      <c r="A62" s="80"/>
      <c r="B62" s="23" t="s">
        <v>36</v>
      </c>
      <c r="C62" s="275" t="s">
        <v>18</v>
      </c>
      <c r="D62" s="24" t="s">
        <v>6</v>
      </c>
      <c r="E62" s="6"/>
      <c r="F62" s="38" t="s">
        <v>37</v>
      </c>
      <c r="G62" s="39"/>
      <c r="H62" s="39"/>
      <c r="I62" s="40"/>
      <c r="J62" s="81"/>
      <c r="L62" s="10"/>
      <c r="M62" s="10"/>
      <c r="N62" s="10"/>
      <c r="O62" s="10"/>
      <c r="P62" s="86" t="s">
        <v>18</v>
      </c>
      <c r="Q62" s="10"/>
      <c r="R62" s="86" t="s">
        <v>18</v>
      </c>
    </row>
    <row r="63" spans="1:18" ht="15" customHeight="1">
      <c r="A63" s="80"/>
      <c r="B63" s="23" t="s">
        <v>38</v>
      </c>
      <c r="C63" s="275" t="s">
        <v>18</v>
      </c>
      <c r="D63" s="24" t="s">
        <v>6</v>
      </c>
      <c r="E63" s="6"/>
      <c r="F63" s="41" t="s">
        <v>76</v>
      </c>
      <c r="G63" s="42"/>
      <c r="H63" s="42"/>
      <c r="I63" s="43"/>
      <c r="J63" s="81"/>
      <c r="L63" s="10"/>
      <c r="M63" s="10"/>
      <c r="N63" s="10"/>
      <c r="O63" s="10"/>
      <c r="P63" s="86" t="s">
        <v>18</v>
      </c>
      <c r="Q63" s="10"/>
      <c r="R63" s="86" t="s">
        <v>18</v>
      </c>
    </row>
    <row r="64" spans="1:18" ht="15" customHeight="1">
      <c r="A64" s="80"/>
      <c r="B64" s="23" t="s">
        <v>39</v>
      </c>
      <c r="C64" s="278"/>
      <c r="D64" s="24" t="s">
        <v>6</v>
      </c>
      <c r="E64" s="6"/>
      <c r="F64" s="114" t="str">
        <f>IF(F60="N/A","N/A",IF(F60&gt;=C47,"HAZARDOUS","NON-HAZARDOUS"))</f>
        <v>HAZARDOUS</v>
      </c>
      <c r="G64" s="45"/>
      <c r="H64" s="45"/>
      <c r="I64" s="46"/>
      <c r="J64" s="81"/>
      <c r="L64" s="10"/>
      <c r="M64" s="10"/>
      <c r="N64" s="10"/>
      <c r="O64" s="10"/>
      <c r="P64" s="86"/>
      <c r="Q64" s="10"/>
      <c r="R64" s="86" t="s">
        <v>18</v>
      </c>
    </row>
    <row r="65" spans="1:10" ht="15" customHeight="1" thickBot="1">
      <c r="A65" s="80"/>
      <c r="B65" s="23" t="s">
        <v>40</v>
      </c>
      <c r="C65" s="275" t="s">
        <v>18</v>
      </c>
      <c r="D65" s="24" t="s">
        <v>6</v>
      </c>
      <c r="E65" s="6"/>
      <c r="F65" s="11" t="s">
        <v>18</v>
      </c>
      <c r="G65" s="54"/>
      <c r="H65" s="54"/>
      <c r="I65" s="6"/>
      <c r="J65" s="81"/>
    </row>
    <row r="66" spans="1:10" ht="15" customHeight="1" thickBot="1" thickTop="1">
      <c r="A66" s="80"/>
      <c r="B66" s="23" t="s">
        <v>41</v>
      </c>
      <c r="C66" s="275" t="s">
        <v>18</v>
      </c>
      <c r="D66" s="24" t="s">
        <v>6</v>
      </c>
      <c r="E66" s="6"/>
      <c r="F66" s="6"/>
      <c r="G66" s="55" t="s">
        <v>42</v>
      </c>
      <c r="H66" s="56">
        <f>IF(F64="N/A","N/A",IF(F64="NON-HAZARDOUS","N/A",(C87*C87*G51)/((C47-F51)*(C47-F51))))</f>
        <v>6.94421100000005</v>
      </c>
      <c r="I66" s="6"/>
      <c r="J66" s="81"/>
    </row>
    <row r="67" spans="1:10" ht="15" customHeight="1" thickTop="1">
      <c r="A67" s="80"/>
      <c r="B67" s="23" t="s">
        <v>43</v>
      </c>
      <c r="C67" s="275" t="s">
        <v>18</v>
      </c>
      <c r="D67" s="24" t="s">
        <v>6</v>
      </c>
      <c r="E67" s="6"/>
      <c r="F67" s="6"/>
      <c r="G67" s="6"/>
      <c r="H67" s="6"/>
      <c r="I67" s="6"/>
      <c r="J67" s="81"/>
    </row>
    <row r="68" spans="1:10" ht="15" customHeight="1">
      <c r="A68" s="80"/>
      <c r="B68" s="23" t="s">
        <v>44</v>
      </c>
      <c r="C68" s="275" t="s">
        <v>18</v>
      </c>
      <c r="D68" s="24" t="s">
        <v>6</v>
      </c>
      <c r="E68" s="6"/>
      <c r="F68" s="6"/>
      <c r="G68" s="6"/>
      <c r="H68" s="6"/>
      <c r="I68" s="6"/>
      <c r="J68" s="81"/>
    </row>
    <row r="69" spans="1:10" ht="15" customHeight="1">
      <c r="A69" s="80"/>
      <c r="B69" s="23" t="s">
        <v>45</v>
      </c>
      <c r="C69" s="275" t="s">
        <v>18</v>
      </c>
      <c r="D69" s="24" t="s">
        <v>6</v>
      </c>
      <c r="E69" s="6"/>
      <c r="F69" s="6"/>
      <c r="G69" s="6"/>
      <c r="H69" s="6"/>
      <c r="I69" s="6"/>
      <c r="J69" s="81"/>
    </row>
    <row r="70" spans="1:10" ht="15" customHeight="1">
      <c r="A70" s="80"/>
      <c r="B70" s="23" t="s">
        <v>46</v>
      </c>
      <c r="C70" s="275" t="s">
        <v>18</v>
      </c>
      <c r="D70" s="24" t="s">
        <v>6</v>
      </c>
      <c r="E70" s="6"/>
      <c r="F70" s="6"/>
      <c r="G70" s="6"/>
      <c r="H70" s="6"/>
      <c r="I70" s="54"/>
      <c r="J70" s="81"/>
    </row>
    <row r="71" spans="1:10" ht="15" customHeight="1">
      <c r="A71" s="80"/>
      <c r="B71" s="23" t="s">
        <v>47</v>
      </c>
      <c r="C71" s="275" t="s">
        <v>18</v>
      </c>
      <c r="D71" s="24" t="s">
        <v>6</v>
      </c>
      <c r="E71" s="6"/>
      <c r="F71" s="6"/>
      <c r="G71" s="6"/>
      <c r="H71" s="6"/>
      <c r="I71" s="6"/>
      <c r="J71" s="81"/>
    </row>
    <row r="72" spans="1:10" ht="15" customHeight="1">
      <c r="A72" s="80"/>
      <c r="B72" s="23" t="s">
        <v>48</v>
      </c>
      <c r="C72" s="275" t="s">
        <v>18</v>
      </c>
      <c r="D72" s="24" t="s">
        <v>6</v>
      </c>
      <c r="E72" s="6"/>
      <c r="F72" s="6"/>
      <c r="G72" s="6"/>
      <c r="H72" s="6"/>
      <c r="I72" s="6"/>
      <c r="J72" s="81"/>
    </row>
    <row r="73" spans="1:10" ht="15" customHeight="1">
      <c r="A73" s="80"/>
      <c r="B73" s="23" t="s">
        <v>49</v>
      </c>
      <c r="C73" s="275" t="s">
        <v>18</v>
      </c>
      <c r="D73" s="24" t="s">
        <v>6</v>
      </c>
      <c r="E73" s="6"/>
      <c r="F73" s="26" t="s">
        <v>23</v>
      </c>
      <c r="G73" s="27"/>
      <c r="H73" s="6"/>
      <c r="I73" s="6"/>
      <c r="J73" s="81"/>
    </row>
    <row r="74" spans="1:10" ht="15" customHeight="1">
      <c r="A74" s="80"/>
      <c r="B74" s="23" t="s">
        <v>50</v>
      </c>
      <c r="C74" s="275" t="s">
        <v>18</v>
      </c>
      <c r="D74" s="24" t="s">
        <v>6</v>
      </c>
      <c r="E74" s="6"/>
      <c r="F74" s="28" t="s">
        <v>25</v>
      </c>
      <c r="G74" s="29"/>
      <c r="H74" s="6"/>
      <c r="I74" s="6"/>
      <c r="J74" s="81"/>
    </row>
    <row r="75" spans="1:10" ht="15" customHeight="1">
      <c r="A75" s="80"/>
      <c r="B75" s="23" t="s">
        <v>51</v>
      </c>
      <c r="C75" s="275" t="s">
        <v>18</v>
      </c>
      <c r="D75" s="24" t="s">
        <v>6</v>
      </c>
      <c r="E75" s="6"/>
      <c r="F75" s="6"/>
      <c r="G75" s="6"/>
      <c r="H75" s="6"/>
      <c r="I75" s="6"/>
      <c r="J75" s="81"/>
    </row>
    <row r="76" spans="1:10" ht="15" customHeight="1">
      <c r="A76" s="80"/>
      <c r="B76" s="23" t="s">
        <v>52</v>
      </c>
      <c r="C76" s="275" t="s">
        <v>18</v>
      </c>
      <c r="D76" s="24" t="s">
        <v>6</v>
      </c>
      <c r="E76" s="6"/>
      <c r="F76" s="6"/>
      <c r="G76" s="6"/>
      <c r="H76" s="6"/>
      <c r="I76" s="6"/>
      <c r="J76" s="81"/>
    </row>
    <row r="77" spans="1:10" ht="15" customHeight="1">
      <c r="A77" s="80"/>
      <c r="B77" s="23" t="s">
        <v>53</v>
      </c>
      <c r="C77" s="275"/>
      <c r="D77" s="24" t="s">
        <v>6</v>
      </c>
      <c r="E77" s="6"/>
      <c r="F77" s="6"/>
      <c r="G77" s="6"/>
      <c r="H77" s="6"/>
      <c r="I77" s="6"/>
      <c r="J77" s="81"/>
    </row>
    <row r="78" spans="1:10" ht="15" customHeight="1">
      <c r="A78" s="80"/>
      <c r="B78" s="23" t="s">
        <v>54</v>
      </c>
      <c r="C78" s="275" t="s">
        <v>18</v>
      </c>
      <c r="D78" s="24" t="s">
        <v>6</v>
      </c>
      <c r="E78" s="6"/>
      <c r="F78" s="6"/>
      <c r="G78" s="6"/>
      <c r="H78" s="6"/>
      <c r="I78" s="6"/>
      <c r="J78" s="81"/>
    </row>
    <row r="79" spans="1:10" ht="15" customHeight="1">
      <c r="A79" s="110"/>
      <c r="B79" s="30" t="s">
        <v>55</v>
      </c>
      <c r="C79" s="275" t="s">
        <v>18</v>
      </c>
      <c r="D79" s="31" t="s">
        <v>6</v>
      </c>
      <c r="E79" s="5"/>
      <c r="F79" s="6"/>
      <c r="G79" s="6"/>
      <c r="H79" s="6"/>
      <c r="I79" s="6"/>
      <c r="J79" s="81"/>
    </row>
    <row r="80" spans="1:10" ht="15" customHeight="1">
      <c r="A80" s="107"/>
      <c r="B80" s="103"/>
      <c r="C80" s="71"/>
      <c r="D80" s="104"/>
      <c r="E80" s="6"/>
      <c r="F80" s="6"/>
      <c r="G80" s="6"/>
      <c r="H80" s="6"/>
      <c r="I80" s="6"/>
      <c r="J80" s="81"/>
    </row>
    <row r="81" spans="1:10" ht="15" customHeight="1" thickBot="1">
      <c r="A81" s="83"/>
      <c r="B81" s="84"/>
      <c r="C81" s="84"/>
      <c r="D81" s="84"/>
      <c r="E81" s="84"/>
      <c r="F81" s="84"/>
      <c r="G81" s="84"/>
      <c r="H81" s="84"/>
      <c r="I81" s="84"/>
      <c r="J81" s="85"/>
    </row>
    <row r="82" spans="1:12" ht="20.25" customHeight="1" thickBot="1">
      <c r="A82" s="105"/>
      <c r="B82" s="279" t="s">
        <v>67</v>
      </c>
      <c r="C82" s="279"/>
      <c r="D82" s="279"/>
      <c r="E82" s="279"/>
      <c r="F82" s="279"/>
      <c r="G82" s="279"/>
      <c r="H82" s="279"/>
      <c r="I82" s="279"/>
      <c r="J82" s="106"/>
      <c r="K82" s="87"/>
      <c r="L82" s="87"/>
    </row>
    <row r="83" spans="1:12" ht="9.75" customHeight="1">
      <c r="A83" s="107"/>
      <c r="B83" s="88"/>
      <c r="C83" s="88"/>
      <c r="D83" s="88"/>
      <c r="E83" s="89"/>
      <c r="F83" s="88"/>
      <c r="G83" s="89"/>
      <c r="H83" s="78"/>
      <c r="I83" s="78"/>
      <c r="J83" s="108"/>
      <c r="K83" s="87"/>
      <c r="L83" s="87"/>
    </row>
    <row r="84" spans="1:12" ht="15" customHeight="1">
      <c r="A84" s="107"/>
      <c r="B84" s="228"/>
      <c r="C84" s="229" t="s">
        <v>68</v>
      </c>
      <c r="D84" s="230"/>
      <c r="E84" s="231" t="s">
        <v>3</v>
      </c>
      <c r="F84" s="230"/>
      <c r="G84" s="232" t="s">
        <v>4</v>
      </c>
      <c r="H84" s="78"/>
      <c r="I84" s="78"/>
      <c r="J84" s="108"/>
      <c r="K84" s="87"/>
      <c r="L84" s="87"/>
    </row>
    <row r="85" spans="1:12" ht="15" customHeight="1">
      <c r="A85" s="107"/>
      <c r="B85" s="233"/>
      <c r="C85" s="89" t="s">
        <v>9</v>
      </c>
      <c r="D85" s="234"/>
      <c r="E85" s="235" t="s">
        <v>8</v>
      </c>
      <c r="F85" s="88"/>
      <c r="G85" s="236" t="s">
        <v>9</v>
      </c>
      <c r="H85" s="78"/>
      <c r="I85" s="78"/>
      <c r="J85" s="108"/>
      <c r="K85" s="87"/>
      <c r="L85" s="87"/>
    </row>
    <row r="86" spans="1:12" ht="15" customHeight="1">
      <c r="A86" s="107"/>
      <c r="B86" s="228" t="s">
        <v>70</v>
      </c>
      <c r="C86" s="237">
        <f>CHOOSE(COUNT($C$14:$C$43)-1,G86,G87,G88,G89,G90,G91,G92,G93,G94,G95,G96,G97,G98,G99,G100,G101,G102,G103,G104,G105,G106,G107,G108,G109,G110,G111,G112,G113,G114)</f>
        <v>1.638</v>
      </c>
      <c r="D86" s="246"/>
      <c r="E86" s="247">
        <v>1</v>
      </c>
      <c r="F86" s="248"/>
      <c r="G86" s="249">
        <v>3.078</v>
      </c>
      <c r="H86" s="78"/>
      <c r="I86" s="78"/>
      <c r="J86" s="108"/>
      <c r="K86" s="87"/>
      <c r="L86" s="87"/>
    </row>
    <row r="87" spans="1:12" ht="15" customHeight="1">
      <c r="A87" s="107"/>
      <c r="B87" s="238" t="s">
        <v>71</v>
      </c>
      <c r="C87" s="250">
        <f>CHOOSE(COUNT($C$50:$C$79)-1,G86,G87,G88,G89,G90,G91,G92,G93,G94,G95,G96,G97,G98,G99,G100,G101,G102,G103,G104,G105,G106,G107,G108,G109,G110,G111,G112,G113,G114)</f>
        <v>1.476</v>
      </c>
      <c r="D87" s="246"/>
      <c r="E87" s="247">
        <v>2</v>
      </c>
      <c r="F87" s="248"/>
      <c r="G87" s="249">
        <v>1.886</v>
      </c>
      <c r="H87" s="78"/>
      <c r="I87" s="78"/>
      <c r="J87" s="108"/>
      <c r="K87" s="87"/>
      <c r="L87" s="87"/>
    </row>
    <row r="88" spans="1:12" ht="15" customHeight="1">
      <c r="A88" s="107"/>
      <c r="B88" s="238"/>
      <c r="C88" s="229"/>
      <c r="D88" s="246"/>
      <c r="E88" s="247">
        <v>3</v>
      </c>
      <c r="F88" s="248"/>
      <c r="G88" s="249">
        <v>1.638</v>
      </c>
      <c r="H88" s="78"/>
      <c r="I88" s="78"/>
      <c r="J88" s="108"/>
      <c r="K88" s="87"/>
      <c r="L88" s="87"/>
    </row>
    <row r="89" spans="1:12" ht="15" customHeight="1">
      <c r="A89" s="107"/>
      <c r="B89" s="238"/>
      <c r="C89" s="234"/>
      <c r="D89" s="246"/>
      <c r="E89" s="247">
        <v>4</v>
      </c>
      <c r="F89" s="248"/>
      <c r="G89" s="249">
        <v>1.533</v>
      </c>
      <c r="H89" s="78"/>
      <c r="I89" s="78"/>
      <c r="J89" s="108"/>
      <c r="K89" s="87"/>
      <c r="L89" s="87"/>
    </row>
    <row r="90" spans="1:12" ht="15" customHeight="1">
      <c r="A90" s="107"/>
      <c r="B90" s="238"/>
      <c r="C90" s="234"/>
      <c r="D90" s="246"/>
      <c r="E90" s="247">
        <v>5</v>
      </c>
      <c r="F90" s="248"/>
      <c r="G90" s="249">
        <v>1.476</v>
      </c>
      <c r="H90" s="78"/>
      <c r="I90" s="78"/>
      <c r="J90" s="108"/>
      <c r="K90" s="87"/>
      <c r="L90" s="87"/>
    </row>
    <row r="91" spans="1:12" ht="15" customHeight="1">
      <c r="A91" s="107"/>
      <c r="B91" s="238"/>
      <c r="C91" s="234"/>
      <c r="D91" s="246"/>
      <c r="E91" s="247">
        <v>6</v>
      </c>
      <c r="F91" s="248"/>
      <c r="G91" s="249">
        <v>1.44</v>
      </c>
      <c r="H91" s="78"/>
      <c r="I91" s="78"/>
      <c r="J91" s="108"/>
      <c r="K91" s="87"/>
      <c r="L91" s="87"/>
    </row>
    <row r="92" spans="1:12" ht="15" customHeight="1">
      <c r="A92" s="107"/>
      <c r="B92" s="238"/>
      <c r="C92" s="234"/>
      <c r="D92" s="246"/>
      <c r="E92" s="247">
        <v>7</v>
      </c>
      <c r="F92" s="248"/>
      <c r="G92" s="249">
        <v>1.415</v>
      </c>
      <c r="H92" s="78"/>
      <c r="I92" s="78"/>
      <c r="J92" s="108"/>
      <c r="K92" s="87"/>
      <c r="L92" s="87"/>
    </row>
    <row r="93" spans="1:12" ht="15" customHeight="1">
      <c r="A93" s="107"/>
      <c r="B93" s="238"/>
      <c r="C93" s="234"/>
      <c r="D93" s="246"/>
      <c r="E93" s="247">
        <v>8</v>
      </c>
      <c r="F93" s="248"/>
      <c r="G93" s="249">
        <v>1.397</v>
      </c>
      <c r="H93" s="78"/>
      <c r="I93" s="78"/>
      <c r="J93" s="108"/>
      <c r="K93" s="87"/>
      <c r="L93" s="87"/>
    </row>
    <row r="94" spans="1:12" ht="15" customHeight="1">
      <c r="A94" s="107"/>
      <c r="B94" s="238"/>
      <c r="C94" s="234"/>
      <c r="D94" s="246"/>
      <c r="E94" s="247">
        <v>9</v>
      </c>
      <c r="F94" s="248"/>
      <c r="G94" s="249">
        <v>1.393</v>
      </c>
      <c r="H94" s="78"/>
      <c r="I94" s="78"/>
      <c r="J94" s="108"/>
      <c r="K94" s="87"/>
      <c r="L94" s="87"/>
    </row>
    <row r="95" spans="1:12" ht="15" customHeight="1">
      <c r="A95" s="107"/>
      <c r="B95" s="238"/>
      <c r="C95" s="234"/>
      <c r="D95" s="246"/>
      <c r="E95" s="247">
        <v>10</v>
      </c>
      <c r="F95" s="248"/>
      <c r="G95" s="249">
        <v>1.372</v>
      </c>
      <c r="H95" s="78"/>
      <c r="I95" s="78"/>
      <c r="J95" s="108"/>
      <c r="K95" s="87"/>
      <c r="L95" s="87"/>
    </row>
    <row r="96" spans="1:12" ht="15" customHeight="1">
      <c r="A96" s="107"/>
      <c r="B96" s="238"/>
      <c r="C96" s="234"/>
      <c r="D96" s="246"/>
      <c r="E96" s="247">
        <v>11</v>
      </c>
      <c r="F96" s="248"/>
      <c r="G96" s="249">
        <v>1.363</v>
      </c>
      <c r="H96" s="78"/>
      <c r="I96" s="78"/>
      <c r="J96" s="108"/>
      <c r="K96" s="87"/>
      <c r="L96" s="87"/>
    </row>
    <row r="97" spans="1:12" ht="15" customHeight="1">
      <c r="A97" s="107"/>
      <c r="B97" s="238"/>
      <c r="C97" s="234"/>
      <c r="D97" s="246"/>
      <c r="E97" s="247">
        <v>12</v>
      </c>
      <c r="F97" s="248"/>
      <c r="G97" s="249">
        <v>1.356</v>
      </c>
      <c r="H97" s="78"/>
      <c r="I97" s="78"/>
      <c r="J97" s="108"/>
      <c r="K97" s="87"/>
      <c r="L97" s="87"/>
    </row>
    <row r="98" spans="1:12" ht="15" customHeight="1">
      <c r="A98" s="107"/>
      <c r="B98" s="238"/>
      <c r="C98" s="234"/>
      <c r="D98" s="246"/>
      <c r="E98" s="247">
        <v>13</v>
      </c>
      <c r="F98" s="248"/>
      <c r="G98" s="249">
        <v>1.35</v>
      </c>
      <c r="H98" s="78"/>
      <c r="I98" s="78"/>
      <c r="J98" s="108"/>
      <c r="K98" s="87"/>
      <c r="L98" s="87"/>
    </row>
    <row r="99" spans="1:12" ht="15" customHeight="1">
      <c r="A99" s="107"/>
      <c r="B99" s="238"/>
      <c r="C99" s="234"/>
      <c r="D99" s="246"/>
      <c r="E99" s="247">
        <v>14</v>
      </c>
      <c r="F99" s="248"/>
      <c r="G99" s="249">
        <v>1.345</v>
      </c>
      <c r="H99" s="78"/>
      <c r="I99" s="78"/>
      <c r="J99" s="108"/>
      <c r="K99" s="87"/>
      <c r="L99" s="87"/>
    </row>
    <row r="100" spans="1:12" ht="15" customHeight="1">
      <c r="A100" s="107"/>
      <c r="B100" s="238"/>
      <c r="C100" s="234"/>
      <c r="D100" s="246"/>
      <c r="E100" s="247">
        <v>15</v>
      </c>
      <c r="F100" s="248"/>
      <c r="G100" s="249">
        <v>1.341</v>
      </c>
      <c r="H100" s="78"/>
      <c r="I100" s="78"/>
      <c r="J100" s="108"/>
      <c r="K100" s="87"/>
      <c r="L100" s="87"/>
    </row>
    <row r="101" spans="1:12" ht="15" customHeight="1">
      <c r="A101" s="107"/>
      <c r="B101" s="238"/>
      <c r="C101" s="234"/>
      <c r="D101" s="246"/>
      <c r="E101" s="247">
        <v>16</v>
      </c>
      <c r="F101" s="248"/>
      <c r="G101" s="249">
        <v>1.337</v>
      </c>
      <c r="H101" s="78"/>
      <c r="I101" s="78"/>
      <c r="J101" s="108"/>
      <c r="K101" s="87"/>
      <c r="L101" s="87"/>
    </row>
    <row r="102" spans="1:12" ht="15" customHeight="1">
      <c r="A102" s="107"/>
      <c r="B102" s="238"/>
      <c r="C102" s="234"/>
      <c r="D102" s="246"/>
      <c r="E102" s="247">
        <v>17</v>
      </c>
      <c r="F102" s="248"/>
      <c r="G102" s="249">
        <v>1.333</v>
      </c>
      <c r="H102" s="78"/>
      <c r="I102" s="78"/>
      <c r="J102" s="108"/>
      <c r="K102" s="87"/>
      <c r="L102" s="87"/>
    </row>
    <row r="103" spans="1:12" ht="15" customHeight="1">
      <c r="A103" s="107"/>
      <c r="B103" s="238"/>
      <c r="C103" s="234"/>
      <c r="D103" s="246"/>
      <c r="E103" s="247">
        <v>18</v>
      </c>
      <c r="F103" s="248"/>
      <c r="G103" s="249">
        <v>1.33</v>
      </c>
      <c r="H103" s="78"/>
      <c r="I103" s="78"/>
      <c r="J103" s="108"/>
      <c r="K103" s="87"/>
      <c r="L103" s="87"/>
    </row>
    <row r="104" spans="1:12" ht="15" customHeight="1">
      <c r="A104" s="107"/>
      <c r="B104" s="238"/>
      <c r="C104" s="234"/>
      <c r="D104" s="246"/>
      <c r="E104" s="247">
        <v>19</v>
      </c>
      <c r="F104" s="248"/>
      <c r="G104" s="249">
        <v>1.328</v>
      </c>
      <c r="H104" s="78"/>
      <c r="I104" s="78"/>
      <c r="J104" s="108"/>
      <c r="K104" s="87"/>
      <c r="L104" s="87"/>
    </row>
    <row r="105" spans="1:12" ht="15" customHeight="1">
      <c r="A105" s="107"/>
      <c r="B105" s="238"/>
      <c r="C105" s="234"/>
      <c r="D105" s="246"/>
      <c r="E105" s="247">
        <v>20</v>
      </c>
      <c r="F105" s="248"/>
      <c r="G105" s="249">
        <v>1.325</v>
      </c>
      <c r="H105" s="78"/>
      <c r="I105" s="78"/>
      <c r="J105" s="108"/>
      <c r="K105" s="87"/>
      <c r="L105" s="87"/>
    </row>
    <row r="106" spans="1:12" ht="15" customHeight="1">
      <c r="A106" s="107"/>
      <c r="B106" s="238"/>
      <c r="C106" s="234"/>
      <c r="D106" s="246"/>
      <c r="E106" s="247">
        <v>21</v>
      </c>
      <c r="F106" s="248"/>
      <c r="G106" s="249">
        <v>1.323</v>
      </c>
      <c r="H106" s="78"/>
      <c r="I106" s="78"/>
      <c r="J106" s="108"/>
      <c r="K106" s="87"/>
      <c r="L106" s="87"/>
    </row>
    <row r="107" spans="1:12" ht="15" customHeight="1">
      <c r="A107" s="107"/>
      <c r="B107" s="238"/>
      <c r="C107" s="234"/>
      <c r="D107" s="246"/>
      <c r="E107" s="247">
        <v>22</v>
      </c>
      <c r="F107" s="248"/>
      <c r="G107" s="249">
        <v>1.321</v>
      </c>
      <c r="H107" s="78"/>
      <c r="I107" s="78"/>
      <c r="J107" s="108"/>
      <c r="K107" s="87"/>
      <c r="L107" s="87"/>
    </row>
    <row r="108" spans="1:12" ht="15" customHeight="1">
      <c r="A108" s="107"/>
      <c r="B108" s="238"/>
      <c r="C108" s="234"/>
      <c r="D108" s="246"/>
      <c r="E108" s="247">
        <v>23</v>
      </c>
      <c r="F108" s="248"/>
      <c r="G108" s="249">
        <v>1.319</v>
      </c>
      <c r="H108" s="78"/>
      <c r="I108" s="78"/>
      <c r="J108" s="108"/>
      <c r="K108" s="87"/>
      <c r="L108" s="87"/>
    </row>
    <row r="109" spans="1:12" ht="15" customHeight="1">
      <c r="A109" s="107"/>
      <c r="B109" s="238"/>
      <c r="C109" s="234"/>
      <c r="D109" s="246"/>
      <c r="E109" s="247">
        <v>24</v>
      </c>
      <c r="F109" s="248"/>
      <c r="G109" s="249">
        <v>1.318</v>
      </c>
      <c r="H109" s="78"/>
      <c r="I109" s="78"/>
      <c r="J109" s="108"/>
      <c r="K109" s="87"/>
      <c r="L109" s="87"/>
    </row>
    <row r="110" spans="1:12" ht="15" customHeight="1">
      <c r="A110" s="107"/>
      <c r="B110" s="238"/>
      <c r="C110" s="234"/>
      <c r="D110" s="246"/>
      <c r="E110" s="247">
        <v>25</v>
      </c>
      <c r="F110" s="248"/>
      <c r="G110" s="249">
        <v>1.316</v>
      </c>
      <c r="H110" s="78"/>
      <c r="I110" s="78"/>
      <c r="J110" s="108"/>
      <c r="K110" s="87"/>
      <c r="L110" s="87"/>
    </row>
    <row r="111" spans="1:12" ht="15" customHeight="1">
      <c r="A111" s="107"/>
      <c r="B111" s="238"/>
      <c r="C111" s="234"/>
      <c r="D111" s="246"/>
      <c r="E111" s="247">
        <v>26</v>
      </c>
      <c r="F111" s="248"/>
      <c r="G111" s="249">
        <v>1.315</v>
      </c>
      <c r="H111" s="78"/>
      <c r="I111" s="78"/>
      <c r="J111" s="108"/>
      <c r="K111" s="87"/>
      <c r="L111" s="87"/>
    </row>
    <row r="112" spans="1:12" ht="15" customHeight="1">
      <c r="A112" s="107"/>
      <c r="B112" s="238"/>
      <c r="C112" s="234"/>
      <c r="D112" s="246"/>
      <c r="E112" s="247">
        <v>27</v>
      </c>
      <c r="F112" s="248"/>
      <c r="G112" s="249">
        <v>1.314</v>
      </c>
      <c r="H112" s="240"/>
      <c r="I112" s="78"/>
      <c r="J112" s="108"/>
      <c r="K112" s="87"/>
      <c r="L112" s="87"/>
    </row>
    <row r="113" spans="1:12" ht="15" customHeight="1">
      <c r="A113" s="107"/>
      <c r="B113" s="238"/>
      <c r="C113" s="234"/>
      <c r="D113" s="246"/>
      <c r="E113" s="247">
        <v>28</v>
      </c>
      <c r="F113" s="248"/>
      <c r="G113" s="249">
        <v>1.313</v>
      </c>
      <c r="H113" s="78"/>
      <c r="I113" s="78"/>
      <c r="J113" s="108"/>
      <c r="K113" s="87"/>
      <c r="L113" s="87"/>
    </row>
    <row r="114" spans="1:12" ht="15" customHeight="1">
      <c r="A114" s="107"/>
      <c r="B114" s="233"/>
      <c r="C114" s="88"/>
      <c r="D114" s="233"/>
      <c r="E114" s="89">
        <v>29</v>
      </c>
      <c r="F114" s="88"/>
      <c r="G114" s="241">
        <v>1.311</v>
      </c>
      <c r="H114" s="78"/>
      <c r="I114" s="78"/>
      <c r="J114" s="108"/>
      <c r="K114" s="87"/>
      <c r="L114" s="87"/>
    </row>
    <row r="115" spans="1:12" ht="15" customHeight="1">
      <c r="A115" s="107"/>
      <c r="B115" s="230"/>
      <c r="C115" s="230"/>
      <c r="D115" s="230"/>
      <c r="E115" s="229"/>
      <c r="F115" s="230"/>
      <c r="G115" s="242"/>
      <c r="H115" s="78"/>
      <c r="I115" s="78"/>
      <c r="J115" s="108"/>
      <c r="K115" s="87"/>
      <c r="L115" s="87"/>
    </row>
    <row r="116" spans="1:12" ht="15" customHeight="1">
      <c r="A116" s="107"/>
      <c r="B116" s="234"/>
      <c r="C116" s="234"/>
      <c r="D116" s="234"/>
      <c r="E116" s="239"/>
      <c r="F116" s="234"/>
      <c r="G116" s="243"/>
      <c r="H116" s="78"/>
      <c r="I116" s="78"/>
      <c r="J116" s="108"/>
      <c r="K116" s="87"/>
      <c r="L116" s="87"/>
    </row>
    <row r="117" spans="1:12" ht="15" customHeight="1">
      <c r="A117" s="107"/>
      <c r="B117" s="234"/>
      <c r="C117" s="234"/>
      <c r="D117" s="234"/>
      <c r="E117" s="239"/>
      <c r="F117" s="234"/>
      <c r="G117" s="243"/>
      <c r="H117" s="78"/>
      <c r="I117" s="78"/>
      <c r="J117" s="108"/>
      <c r="K117" s="87"/>
      <c r="L117" s="87"/>
    </row>
    <row r="118" spans="1:12" ht="16.5" customHeight="1" thickBot="1">
      <c r="A118" s="109"/>
      <c r="B118" s="244"/>
      <c r="C118" s="244"/>
      <c r="D118" s="244"/>
      <c r="E118" s="244"/>
      <c r="F118" s="244"/>
      <c r="G118" s="244"/>
      <c r="H118" s="244"/>
      <c r="I118" s="244"/>
      <c r="J118" s="245"/>
      <c r="K118" s="87"/>
      <c r="L118" s="87"/>
    </row>
    <row r="119" spans="1:12" ht="15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1:12" ht="15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</sheetData>
  <sheetProtection password="CB49" sheet="1" objects="1" scenarios="1"/>
  <mergeCells count="1">
    <mergeCell ref="B82:I82"/>
  </mergeCells>
  <printOptions/>
  <pageMargins left="1" right="1" top="0.5" bottom="0.75" header="0.5" footer="0.5"/>
  <pageSetup horizontalDpi="600" verticalDpi="600" orientation="landscape" scale="80" r:id="rId2"/>
  <headerFooter alignWithMargins="0">
    <oddHeader>&amp;C&amp;A</oddHeader>
    <oddFooter>&amp;LDHEC 3782 (07/2001)&amp;CPage &amp;P</oddFooter>
  </headerFooter>
  <rowBreaks count="2" manualBreakCount="2">
    <brk id="44" max="255" man="1"/>
    <brk id="81" max="255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2"/>
  <sheetViews>
    <sheetView tabSelected="1" view="pageBreakPreview" zoomScale="60" workbookViewId="0" topLeftCell="C25">
      <selection activeCell="P5" sqref="P5"/>
    </sheetView>
  </sheetViews>
  <sheetFormatPr defaultColWidth="9.140625" defaultRowHeight="12.75"/>
  <cols>
    <col min="1" max="1" width="1.421875" style="60" customWidth="1"/>
    <col min="2" max="2" width="19.421875" style="60" customWidth="1"/>
    <col min="3" max="3" width="6.421875" style="60" customWidth="1"/>
    <col min="4" max="4" width="6.57421875" style="60" customWidth="1"/>
    <col min="5" max="6" width="1.421875" style="60" customWidth="1"/>
    <col min="7" max="7" width="19.421875" style="60" customWidth="1"/>
    <col min="8" max="8" width="6.28125" style="60" customWidth="1"/>
    <col min="9" max="9" width="6.7109375" style="60" customWidth="1"/>
    <col min="10" max="10" width="1.7109375" style="60" customWidth="1"/>
    <col min="11" max="11" width="57.140625" style="60" customWidth="1"/>
    <col min="12" max="12" width="44.8515625" style="60" customWidth="1"/>
    <col min="13" max="13" width="40.421875" style="60" customWidth="1"/>
    <col min="14" max="14" width="4.421875" style="60" customWidth="1"/>
    <col min="15" max="17" width="9.140625" style="60" customWidth="1"/>
    <col min="18" max="18" width="9.28125" style="60" customWidth="1"/>
    <col min="19" max="19" width="8.7109375" style="61" customWidth="1"/>
    <col min="20" max="20" width="2.7109375" style="61" customWidth="1"/>
    <col min="21" max="21" width="10.421875" style="62" customWidth="1"/>
    <col min="22" max="22" width="2.421875" style="61" customWidth="1"/>
    <col min="23" max="23" width="10.140625" style="62" customWidth="1"/>
    <col min="24" max="16384" width="9.140625" style="60" customWidth="1"/>
  </cols>
  <sheetData>
    <row r="1" spans="1:14" ht="12.7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2.7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12.7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2.7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ht="12.7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ht="12.7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4" ht="13.5" thickBot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5" ht="24.75" customHeight="1">
      <c r="A9" s="119" t="s">
        <v>56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1"/>
      <c r="O9" s="59"/>
    </row>
    <row r="10" spans="1:18" ht="19.5" customHeight="1" thickBot="1">
      <c r="A10" s="122" t="s">
        <v>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5"/>
      <c r="O10" s="59"/>
      <c r="P10" s="63"/>
      <c r="Q10" s="63"/>
      <c r="R10" s="116"/>
    </row>
    <row r="11" spans="1:18" ht="15" customHeight="1">
      <c r="A11" s="126"/>
      <c r="B11" s="127"/>
      <c r="C11" s="127"/>
      <c r="D11" s="127"/>
      <c r="E11" s="127"/>
      <c r="F11" s="127"/>
      <c r="G11" s="127" t="s">
        <v>18</v>
      </c>
      <c r="H11" s="127"/>
      <c r="I11" s="127"/>
      <c r="J11" s="127"/>
      <c r="K11" s="127"/>
      <c r="L11" s="127"/>
      <c r="M11" s="127"/>
      <c r="N11" s="128"/>
      <c r="O11" s="59"/>
      <c r="P11" s="64"/>
      <c r="Q11" s="64"/>
      <c r="R11" s="116"/>
    </row>
    <row r="12" spans="1:18" ht="15" customHeight="1">
      <c r="A12" s="126"/>
      <c r="B12" s="129" t="s">
        <v>57</v>
      </c>
      <c r="C12" s="130"/>
      <c r="D12" s="131"/>
      <c r="E12" s="132"/>
      <c r="F12" s="132"/>
      <c r="G12" s="129" t="s">
        <v>58</v>
      </c>
      <c r="H12" s="130"/>
      <c r="I12" s="131"/>
      <c r="J12" s="127"/>
      <c r="K12" s="133" t="s">
        <v>7</v>
      </c>
      <c r="L12" s="127"/>
      <c r="M12" s="134" t="s">
        <v>59</v>
      </c>
      <c r="N12" s="128"/>
      <c r="O12" s="59"/>
      <c r="P12" s="66"/>
      <c r="Q12" s="66"/>
      <c r="R12" s="116"/>
    </row>
    <row r="13" spans="1:18" ht="15" customHeight="1">
      <c r="A13" s="126"/>
      <c r="B13" s="135" t="s">
        <v>12</v>
      </c>
      <c r="C13" s="221">
        <v>86</v>
      </c>
      <c r="D13" s="137" t="s">
        <v>6</v>
      </c>
      <c r="E13" s="127"/>
      <c r="F13" s="127"/>
      <c r="G13" s="135" t="s">
        <v>12</v>
      </c>
      <c r="H13" s="222"/>
      <c r="I13" s="137" t="s">
        <v>6</v>
      </c>
      <c r="J13" s="127"/>
      <c r="K13" s="127"/>
      <c r="L13" s="127"/>
      <c r="M13" s="127"/>
      <c r="N13" s="128"/>
      <c r="O13" s="59"/>
      <c r="P13" s="64"/>
      <c r="Q13" s="64"/>
      <c r="R13" s="116"/>
    </row>
    <row r="14" spans="1:18" ht="15" customHeight="1">
      <c r="A14" s="126"/>
      <c r="B14" s="135" t="s">
        <v>16</v>
      </c>
      <c r="C14" s="222">
        <v>90</v>
      </c>
      <c r="D14" s="138" t="s">
        <v>6</v>
      </c>
      <c r="E14" s="127"/>
      <c r="F14" s="127"/>
      <c r="G14" s="135" t="s">
        <v>16</v>
      </c>
      <c r="H14" s="222"/>
      <c r="I14" s="138" t="s">
        <v>6</v>
      </c>
      <c r="J14" s="127"/>
      <c r="K14" s="133" t="s">
        <v>5</v>
      </c>
      <c r="L14" s="136">
        <v>100</v>
      </c>
      <c r="M14" s="139" t="s">
        <v>6</v>
      </c>
      <c r="N14" s="128"/>
      <c r="O14" s="59"/>
      <c r="P14" s="66"/>
      <c r="Q14" s="66"/>
      <c r="R14" s="116"/>
    </row>
    <row r="15" spans="1:18" ht="15" customHeight="1" thickBot="1">
      <c r="A15" s="126"/>
      <c r="B15" s="135" t="s">
        <v>17</v>
      </c>
      <c r="C15" s="222"/>
      <c r="D15" s="138" t="s">
        <v>6</v>
      </c>
      <c r="E15" s="140"/>
      <c r="F15" s="140"/>
      <c r="G15" s="135" t="s">
        <v>17</v>
      </c>
      <c r="H15" s="222"/>
      <c r="I15" s="138" t="s">
        <v>6</v>
      </c>
      <c r="J15" s="127"/>
      <c r="K15" s="127"/>
      <c r="L15" s="127"/>
      <c r="M15" s="127"/>
      <c r="N15" s="128"/>
      <c r="O15" s="59"/>
      <c r="Q15" s="116"/>
      <c r="R15" s="116"/>
    </row>
    <row r="16" spans="1:18" ht="15" customHeight="1" thickTop="1">
      <c r="A16" s="126"/>
      <c r="B16" s="135" t="s">
        <v>19</v>
      </c>
      <c r="C16" s="222"/>
      <c r="D16" s="138" t="s">
        <v>6</v>
      </c>
      <c r="E16" s="141"/>
      <c r="F16" s="141"/>
      <c r="G16" s="135" t="s">
        <v>19</v>
      </c>
      <c r="H16" s="222"/>
      <c r="I16" s="138" t="s">
        <v>6</v>
      </c>
      <c r="J16" s="127"/>
      <c r="K16" s="142" t="s">
        <v>11</v>
      </c>
      <c r="L16" s="143"/>
      <c r="M16" s="144"/>
      <c r="N16" s="128"/>
      <c r="O16" s="59"/>
      <c r="P16" s="67" t="s">
        <v>18</v>
      </c>
      <c r="Q16" s="63"/>
      <c r="R16" s="116"/>
    </row>
    <row r="17" spans="1:16" ht="15" customHeight="1" thickBot="1">
      <c r="A17" s="126"/>
      <c r="B17" s="145" t="s">
        <v>20</v>
      </c>
      <c r="C17" s="222" t="s">
        <v>18</v>
      </c>
      <c r="D17" s="146" t="s">
        <v>6</v>
      </c>
      <c r="E17" s="141"/>
      <c r="F17" s="141"/>
      <c r="G17" s="145" t="s">
        <v>20</v>
      </c>
      <c r="H17" s="222"/>
      <c r="I17" s="146" t="s">
        <v>6</v>
      </c>
      <c r="J17" s="127"/>
      <c r="K17" s="147" t="s">
        <v>13</v>
      </c>
      <c r="L17" s="148" t="s">
        <v>14</v>
      </c>
      <c r="M17" s="149" t="s">
        <v>15</v>
      </c>
      <c r="N17" s="128"/>
      <c r="O17" s="59"/>
      <c r="P17" s="60" t="s">
        <v>18</v>
      </c>
    </row>
    <row r="18" spans="1:15" ht="15" customHeight="1" thickBot="1" thickTop="1">
      <c r="A18" s="126"/>
      <c r="B18" s="150" t="s">
        <v>60</v>
      </c>
      <c r="C18" s="223"/>
      <c r="D18" s="151">
        <v>0.3333333333333333</v>
      </c>
      <c r="E18" s="141"/>
      <c r="F18" s="141"/>
      <c r="G18" s="150" t="s">
        <v>60</v>
      </c>
      <c r="H18" s="223"/>
      <c r="I18" s="151"/>
      <c r="J18" s="127"/>
      <c r="K18" s="152">
        <f>SUM(AVERAGE(C13:C17)*D18,AVERAGE(C21:C25)*D26,IF(H13&gt;0,AVERAGE(H13:H17)*I18,IF(H21&gt;0,AVERAGE(H21:H25)*I26,0)))</f>
        <v>96.66666666666666</v>
      </c>
      <c r="L18" s="153">
        <f>SUM(VAR(C13:C17)*D18,VAR(C21:C25)*D26,IF(H13&gt;0,VAR(H13:H17)*I18,IF(H21&gt;0,VAR(H21:H25)*I26)))</f>
        <v>14.666666666666666</v>
      </c>
      <c r="M18" s="154">
        <f>((D104*D104)*L18)/(L14-K18)^2</f>
        <v>3.5416180799999792</v>
      </c>
      <c r="N18" s="128"/>
      <c r="O18" s="59"/>
    </row>
    <row r="19" spans="1:15" ht="15" customHeight="1" thickTop="1">
      <c r="A19" s="126"/>
      <c r="B19" s="127"/>
      <c r="C19" s="224"/>
      <c r="D19" s="127"/>
      <c r="E19" s="141"/>
      <c r="F19" s="141"/>
      <c r="G19" s="127" t="s">
        <v>18</v>
      </c>
      <c r="H19" s="224"/>
      <c r="I19" s="127"/>
      <c r="J19" s="127"/>
      <c r="K19" s="127"/>
      <c r="L19" s="127"/>
      <c r="M19" s="127"/>
      <c r="N19" s="128"/>
      <c r="O19" s="59"/>
    </row>
    <row r="20" spans="1:15" ht="15" customHeight="1">
      <c r="A20" s="126"/>
      <c r="B20" s="129" t="s">
        <v>61</v>
      </c>
      <c r="C20" s="225"/>
      <c r="D20" s="131"/>
      <c r="E20" s="141"/>
      <c r="F20" s="141"/>
      <c r="G20" s="129" t="s">
        <v>62</v>
      </c>
      <c r="H20" s="225"/>
      <c r="I20" s="131"/>
      <c r="J20" s="127"/>
      <c r="K20" s="127" t="s">
        <v>18</v>
      </c>
      <c r="L20" s="127"/>
      <c r="M20" s="127"/>
      <c r="N20" s="128"/>
      <c r="O20" s="59"/>
    </row>
    <row r="21" spans="1:15" ht="15" customHeight="1">
      <c r="A21" s="126"/>
      <c r="B21" s="135" t="s">
        <v>12</v>
      </c>
      <c r="C21" s="222">
        <v>98</v>
      </c>
      <c r="D21" s="137" t="s">
        <v>6</v>
      </c>
      <c r="E21" s="141"/>
      <c r="F21" s="141"/>
      <c r="G21" s="135" t="s">
        <v>12</v>
      </c>
      <c r="H21" s="222"/>
      <c r="I21" s="137" t="s">
        <v>6</v>
      </c>
      <c r="J21" s="127"/>
      <c r="K21" s="127" t="s">
        <v>18</v>
      </c>
      <c r="L21" s="127"/>
      <c r="M21" s="127"/>
      <c r="N21" s="128"/>
      <c r="O21" s="59"/>
    </row>
    <row r="22" spans="1:15" ht="15" customHeight="1">
      <c r="A22" s="126"/>
      <c r="B22" s="135" t="s">
        <v>16</v>
      </c>
      <c r="C22" s="222">
        <v>104</v>
      </c>
      <c r="D22" s="138" t="s">
        <v>6</v>
      </c>
      <c r="E22" s="141"/>
      <c r="F22" s="141"/>
      <c r="G22" s="135" t="s">
        <v>16</v>
      </c>
      <c r="H22" s="222"/>
      <c r="I22" s="138" t="s">
        <v>6</v>
      </c>
      <c r="J22" s="127"/>
      <c r="K22" s="127" t="s">
        <v>18</v>
      </c>
      <c r="L22" s="127"/>
      <c r="M22" s="155"/>
      <c r="N22" s="128"/>
      <c r="O22" s="59"/>
    </row>
    <row r="23" spans="1:15" ht="15" customHeight="1">
      <c r="A23" s="126"/>
      <c r="B23" s="135" t="s">
        <v>17</v>
      </c>
      <c r="C23" s="222"/>
      <c r="D23" s="138" t="s">
        <v>6</v>
      </c>
      <c r="E23" s="141"/>
      <c r="F23" s="141"/>
      <c r="G23" s="135" t="s">
        <v>17</v>
      </c>
      <c r="H23" s="222"/>
      <c r="I23" s="138" t="s">
        <v>6</v>
      </c>
      <c r="J23" s="127"/>
      <c r="K23" s="127"/>
      <c r="L23" s="127"/>
      <c r="M23" s="156"/>
      <c r="N23" s="128"/>
      <c r="O23" s="59"/>
    </row>
    <row r="24" spans="1:15" ht="15" customHeight="1">
      <c r="A24" s="126"/>
      <c r="B24" s="135" t="s">
        <v>19</v>
      </c>
      <c r="C24" s="222" t="s">
        <v>18</v>
      </c>
      <c r="D24" s="138" t="s">
        <v>6</v>
      </c>
      <c r="E24" s="141"/>
      <c r="F24" s="141"/>
      <c r="G24" s="135" t="s">
        <v>19</v>
      </c>
      <c r="H24" s="222" t="s">
        <v>18</v>
      </c>
      <c r="I24" s="138" t="s">
        <v>6</v>
      </c>
      <c r="J24" s="127"/>
      <c r="K24" s="127"/>
      <c r="L24" s="127"/>
      <c r="M24" s="127"/>
      <c r="N24" s="128"/>
      <c r="O24" s="59"/>
    </row>
    <row r="25" spans="1:15" ht="15" customHeight="1">
      <c r="A25" s="126"/>
      <c r="B25" s="145" t="s">
        <v>20</v>
      </c>
      <c r="C25" s="222" t="s">
        <v>18</v>
      </c>
      <c r="D25" s="146" t="s">
        <v>6</v>
      </c>
      <c r="E25" s="141"/>
      <c r="F25" s="141"/>
      <c r="G25" s="145" t="s">
        <v>20</v>
      </c>
      <c r="H25" s="222" t="s">
        <v>18</v>
      </c>
      <c r="I25" s="146" t="s">
        <v>6</v>
      </c>
      <c r="J25" s="127"/>
      <c r="K25" s="127"/>
      <c r="L25" s="127"/>
      <c r="M25" s="156"/>
      <c r="N25" s="128"/>
      <c r="O25" s="59"/>
    </row>
    <row r="26" spans="1:15" ht="15" customHeight="1">
      <c r="A26" s="126"/>
      <c r="B26" s="150" t="s">
        <v>60</v>
      </c>
      <c r="C26" s="223"/>
      <c r="D26" s="151">
        <v>0.6666666666666666</v>
      </c>
      <c r="E26" s="141"/>
      <c r="F26" s="141"/>
      <c r="G26" s="150" t="s">
        <v>60</v>
      </c>
      <c r="H26" s="223"/>
      <c r="I26" s="151"/>
      <c r="J26" s="127"/>
      <c r="K26" s="127"/>
      <c r="L26" s="127"/>
      <c r="M26" s="127"/>
      <c r="N26" s="128"/>
      <c r="O26" s="59"/>
    </row>
    <row r="27" spans="1:15" ht="15" customHeight="1">
      <c r="A27" s="126"/>
      <c r="B27" s="141"/>
      <c r="C27" s="157"/>
      <c r="D27" s="158"/>
      <c r="E27" s="159"/>
      <c r="F27" s="159"/>
      <c r="G27" s="159"/>
      <c r="H27" s="160"/>
      <c r="I27" s="158"/>
      <c r="J27" s="127"/>
      <c r="K27" s="127"/>
      <c r="L27" s="127"/>
      <c r="M27" s="127"/>
      <c r="N27" s="128"/>
      <c r="O27" s="59"/>
    </row>
    <row r="28" spans="1:15" ht="15" customHeight="1">
      <c r="A28" s="126"/>
      <c r="B28" s="141"/>
      <c r="C28" s="157"/>
      <c r="D28" s="158"/>
      <c r="E28" s="159"/>
      <c r="F28" s="159"/>
      <c r="G28" s="159"/>
      <c r="H28" s="160"/>
      <c r="I28" s="158"/>
      <c r="J28" s="127"/>
      <c r="K28" s="127"/>
      <c r="L28" s="127"/>
      <c r="M28" s="127"/>
      <c r="N28" s="128"/>
      <c r="O28" s="59"/>
    </row>
    <row r="29" spans="1:15" ht="15" customHeight="1">
      <c r="A29" s="126"/>
      <c r="B29" s="141"/>
      <c r="C29" s="157"/>
      <c r="D29" s="158"/>
      <c r="E29" s="159"/>
      <c r="F29" s="159"/>
      <c r="G29" s="159"/>
      <c r="H29" s="160"/>
      <c r="I29" s="158"/>
      <c r="J29" s="127"/>
      <c r="K29" s="127"/>
      <c r="L29" s="127"/>
      <c r="M29" s="127"/>
      <c r="N29" s="128"/>
      <c r="O29" s="59"/>
    </row>
    <row r="30" spans="1:15" ht="15" customHeight="1">
      <c r="A30" s="126"/>
      <c r="B30" s="141"/>
      <c r="C30" s="157"/>
      <c r="D30" s="158"/>
      <c r="E30" s="159"/>
      <c r="F30" s="159"/>
      <c r="G30" s="159"/>
      <c r="H30" s="160"/>
      <c r="I30" s="158"/>
      <c r="J30" s="127"/>
      <c r="K30" s="127"/>
      <c r="L30" s="127"/>
      <c r="M30" s="127"/>
      <c r="N30" s="128"/>
      <c r="O30" s="59"/>
    </row>
    <row r="31" spans="1:15" ht="15" customHeight="1">
      <c r="A31" s="126"/>
      <c r="B31" s="141"/>
      <c r="C31" s="157"/>
      <c r="D31" s="158"/>
      <c r="E31" s="159"/>
      <c r="F31" s="159"/>
      <c r="G31" s="159"/>
      <c r="H31" s="160"/>
      <c r="I31" s="158"/>
      <c r="J31" s="127"/>
      <c r="K31" s="127"/>
      <c r="L31" s="127"/>
      <c r="M31" s="127"/>
      <c r="N31" s="128"/>
      <c r="O31" s="59"/>
    </row>
    <row r="32" spans="1:15" ht="15" customHeight="1">
      <c r="A32" s="126"/>
      <c r="B32" s="141"/>
      <c r="C32" s="157"/>
      <c r="D32" s="158"/>
      <c r="E32" s="159"/>
      <c r="F32" s="159"/>
      <c r="G32" s="159"/>
      <c r="H32" s="160"/>
      <c r="I32" s="158"/>
      <c r="J32" s="127"/>
      <c r="K32" s="127"/>
      <c r="L32" s="127"/>
      <c r="M32" s="127"/>
      <c r="N32" s="128"/>
      <c r="O32" s="59"/>
    </row>
    <row r="33" spans="1:15" ht="15" customHeight="1">
      <c r="A33" s="126"/>
      <c r="B33" s="141"/>
      <c r="C33" s="157"/>
      <c r="D33" s="158"/>
      <c r="E33" s="159"/>
      <c r="F33" s="159"/>
      <c r="G33" s="159"/>
      <c r="H33" s="160"/>
      <c r="I33" s="158"/>
      <c r="J33" s="127"/>
      <c r="K33" s="127"/>
      <c r="L33" s="127"/>
      <c r="M33" s="127"/>
      <c r="N33" s="128"/>
      <c r="O33" s="59"/>
    </row>
    <row r="34" spans="1:15" ht="15" customHeight="1">
      <c r="A34" s="126"/>
      <c r="B34" s="141"/>
      <c r="C34" s="157"/>
      <c r="D34" s="158"/>
      <c r="E34" s="159"/>
      <c r="F34" s="159"/>
      <c r="G34" s="159"/>
      <c r="H34" s="160"/>
      <c r="I34" s="158"/>
      <c r="J34" s="127"/>
      <c r="K34" s="127"/>
      <c r="L34" s="127"/>
      <c r="M34" s="127"/>
      <c r="N34" s="128"/>
      <c r="O34" s="59"/>
    </row>
    <row r="35" spans="1:15" ht="15" customHeight="1">
      <c r="A35" s="126"/>
      <c r="B35" s="141"/>
      <c r="C35" s="157"/>
      <c r="D35" s="158"/>
      <c r="E35" s="159"/>
      <c r="F35" s="159"/>
      <c r="G35" s="159"/>
      <c r="H35" s="160"/>
      <c r="I35" s="158"/>
      <c r="J35" s="127"/>
      <c r="K35" s="127"/>
      <c r="L35" s="127"/>
      <c r="M35" s="127"/>
      <c r="N35" s="128"/>
      <c r="O35" s="59"/>
    </row>
    <row r="36" spans="1:15" ht="15" customHeight="1">
      <c r="A36" s="126"/>
      <c r="B36" s="141"/>
      <c r="C36" s="157"/>
      <c r="D36" s="158"/>
      <c r="E36" s="159"/>
      <c r="F36" s="159"/>
      <c r="G36" s="159"/>
      <c r="H36" s="160"/>
      <c r="I36" s="158"/>
      <c r="J36" s="127"/>
      <c r="K36" s="127"/>
      <c r="L36" s="127"/>
      <c r="M36" s="127"/>
      <c r="N36" s="128"/>
      <c r="O36" s="59"/>
    </row>
    <row r="37" spans="1:15" ht="15" customHeight="1">
      <c r="A37" s="126"/>
      <c r="B37" s="141"/>
      <c r="C37" s="157"/>
      <c r="D37" s="158"/>
      <c r="E37" s="159"/>
      <c r="F37" s="159"/>
      <c r="G37" s="159"/>
      <c r="H37" s="160"/>
      <c r="I37" s="158"/>
      <c r="J37" s="127"/>
      <c r="K37" s="127"/>
      <c r="L37" s="127"/>
      <c r="M37" s="127"/>
      <c r="N37" s="128"/>
      <c r="O37" s="59"/>
    </row>
    <row r="38" spans="1:15" ht="15" customHeight="1">
      <c r="A38" s="126"/>
      <c r="B38" s="141"/>
      <c r="C38" s="157"/>
      <c r="D38" s="158"/>
      <c r="E38" s="159"/>
      <c r="F38" s="159"/>
      <c r="G38" s="159"/>
      <c r="H38" s="160"/>
      <c r="I38" s="158"/>
      <c r="J38" s="127"/>
      <c r="K38" s="127"/>
      <c r="L38" s="127"/>
      <c r="M38" s="127"/>
      <c r="N38" s="128"/>
      <c r="O38" s="59"/>
    </row>
    <row r="39" spans="1:15" ht="15" customHeight="1">
      <c r="A39" s="126"/>
      <c r="B39" s="141"/>
      <c r="C39" s="157"/>
      <c r="D39" s="158"/>
      <c r="E39" s="159"/>
      <c r="F39" s="159"/>
      <c r="G39" s="159"/>
      <c r="H39" s="160"/>
      <c r="I39" s="158"/>
      <c r="J39" s="127"/>
      <c r="K39" s="127"/>
      <c r="L39" s="127"/>
      <c r="M39" s="127"/>
      <c r="N39" s="128"/>
      <c r="O39" s="59"/>
    </row>
    <row r="40" spans="1:29" ht="15" customHeight="1">
      <c r="A40" s="126"/>
      <c r="B40" s="141"/>
      <c r="C40" s="157"/>
      <c r="D40" s="158"/>
      <c r="E40" s="159"/>
      <c r="F40" s="159"/>
      <c r="G40" s="159"/>
      <c r="H40" s="160"/>
      <c r="I40" s="158"/>
      <c r="J40" s="127"/>
      <c r="K40" s="127"/>
      <c r="L40" s="127"/>
      <c r="M40" s="127"/>
      <c r="N40" s="128"/>
      <c r="O40" s="59"/>
      <c r="Q40" s="116"/>
      <c r="R40" s="116"/>
      <c r="S40" s="65"/>
      <c r="T40" s="65"/>
      <c r="U40" s="64"/>
      <c r="V40" s="65"/>
      <c r="W40" s="64"/>
      <c r="X40" s="116"/>
      <c r="Y40" s="116"/>
      <c r="Z40" s="116"/>
      <c r="AA40" s="116"/>
      <c r="AB40" s="116"/>
      <c r="AC40" s="116"/>
    </row>
    <row r="41" spans="1:29" ht="15" customHeight="1">
      <c r="A41" s="126"/>
      <c r="B41" s="141"/>
      <c r="C41" s="157"/>
      <c r="D41" s="158"/>
      <c r="E41" s="159"/>
      <c r="F41" s="159"/>
      <c r="G41" s="159"/>
      <c r="H41" s="160"/>
      <c r="I41" s="158"/>
      <c r="J41" s="127"/>
      <c r="K41" s="127"/>
      <c r="L41" s="127"/>
      <c r="M41" s="127"/>
      <c r="N41" s="128"/>
      <c r="O41" s="59"/>
      <c r="Q41" s="116"/>
      <c r="R41" s="116"/>
      <c r="S41" s="65"/>
      <c r="T41" s="65"/>
      <c r="U41" s="64"/>
      <c r="V41" s="65"/>
      <c r="W41" s="64"/>
      <c r="X41" s="116"/>
      <c r="Y41" s="116"/>
      <c r="Z41" s="116"/>
      <c r="AA41" s="116"/>
      <c r="AB41" s="116"/>
      <c r="AC41" s="116"/>
    </row>
    <row r="42" spans="1:29" ht="15" customHeight="1">
      <c r="A42" s="126"/>
      <c r="B42" s="141"/>
      <c r="C42" s="157"/>
      <c r="D42" s="158"/>
      <c r="E42" s="159"/>
      <c r="F42" s="159"/>
      <c r="G42" s="159"/>
      <c r="H42" s="160"/>
      <c r="I42" s="158"/>
      <c r="J42" s="127"/>
      <c r="K42" s="127"/>
      <c r="L42" s="127"/>
      <c r="M42" s="127"/>
      <c r="N42" s="128"/>
      <c r="O42" s="59"/>
      <c r="Q42" s="116"/>
      <c r="R42" s="116"/>
      <c r="S42" s="65"/>
      <c r="T42" s="65"/>
      <c r="U42" s="64"/>
      <c r="V42" s="65"/>
      <c r="W42" s="117"/>
      <c r="X42" s="116"/>
      <c r="Y42" s="116"/>
      <c r="Z42" s="116"/>
      <c r="AA42" s="116"/>
      <c r="AB42" s="116"/>
      <c r="AC42" s="116"/>
    </row>
    <row r="43" spans="1:29" ht="15" customHeight="1">
      <c r="A43" s="126"/>
      <c r="B43" s="141"/>
      <c r="C43" s="157"/>
      <c r="D43" s="158"/>
      <c r="E43" s="159"/>
      <c r="F43" s="159"/>
      <c r="G43" s="159"/>
      <c r="H43" s="160"/>
      <c r="I43" s="158"/>
      <c r="J43" s="127"/>
      <c r="K43" s="127"/>
      <c r="L43" s="127"/>
      <c r="M43" s="127"/>
      <c r="N43" s="128"/>
      <c r="O43" s="59"/>
      <c r="Q43" s="116"/>
      <c r="R43" s="116"/>
      <c r="S43" s="65"/>
      <c r="T43" s="65"/>
      <c r="U43" s="64"/>
      <c r="V43" s="65"/>
      <c r="W43" s="117"/>
      <c r="X43" s="116"/>
      <c r="Y43" s="116"/>
      <c r="Z43" s="116"/>
      <c r="AA43" s="116"/>
      <c r="AB43" s="116"/>
      <c r="AC43" s="116"/>
    </row>
    <row r="44" spans="1:29" ht="15" customHeight="1">
      <c r="A44" s="126"/>
      <c r="B44" s="141"/>
      <c r="C44" s="157"/>
      <c r="D44" s="158"/>
      <c r="E44" s="159"/>
      <c r="F44" s="159"/>
      <c r="G44" s="159"/>
      <c r="H44" s="160"/>
      <c r="I44" s="158"/>
      <c r="J44" s="127"/>
      <c r="K44" s="127"/>
      <c r="L44" s="127"/>
      <c r="M44" s="127"/>
      <c r="N44" s="128"/>
      <c r="O44" s="59"/>
      <c r="Q44" s="116"/>
      <c r="R44" s="116"/>
      <c r="S44" s="65"/>
      <c r="T44" s="65"/>
      <c r="U44" s="64"/>
      <c r="V44" s="65"/>
      <c r="W44" s="117"/>
      <c r="X44" s="116"/>
      <c r="Y44" s="116"/>
      <c r="Z44" s="116"/>
      <c r="AA44" s="116"/>
      <c r="AB44" s="116"/>
      <c r="AC44" s="116"/>
    </row>
    <row r="45" spans="1:29" ht="15" customHeight="1">
      <c r="A45" s="126"/>
      <c r="B45" s="141"/>
      <c r="C45" s="157"/>
      <c r="D45" s="158"/>
      <c r="E45" s="159"/>
      <c r="F45" s="159"/>
      <c r="G45" s="159"/>
      <c r="H45" s="160"/>
      <c r="I45" s="158"/>
      <c r="J45" s="127"/>
      <c r="K45" s="127"/>
      <c r="L45" s="127"/>
      <c r="M45" s="127"/>
      <c r="N45" s="128"/>
      <c r="O45" s="59"/>
      <c r="Q45" s="116"/>
      <c r="R45" s="116"/>
      <c r="S45" s="65"/>
      <c r="T45" s="65"/>
      <c r="U45" s="64"/>
      <c r="V45" s="65"/>
      <c r="W45" s="117"/>
      <c r="X45" s="116"/>
      <c r="Y45" s="116"/>
      <c r="Z45" s="116"/>
      <c r="AA45" s="116"/>
      <c r="AB45" s="116"/>
      <c r="AC45" s="116"/>
    </row>
    <row r="46" spans="1:29" ht="15" customHeight="1">
      <c r="A46" s="126"/>
      <c r="B46" s="141"/>
      <c r="C46" s="157"/>
      <c r="D46" s="158"/>
      <c r="E46" s="159"/>
      <c r="F46" s="159"/>
      <c r="G46" s="159"/>
      <c r="H46" s="160"/>
      <c r="I46" s="158"/>
      <c r="J46" s="127"/>
      <c r="K46" s="127"/>
      <c r="L46" s="127"/>
      <c r="M46" s="127"/>
      <c r="N46" s="128"/>
      <c r="O46" s="59"/>
      <c r="Q46" s="116"/>
      <c r="R46" s="116"/>
      <c r="S46" s="65"/>
      <c r="T46" s="65"/>
      <c r="U46" s="64"/>
      <c r="V46" s="65"/>
      <c r="W46" s="117"/>
      <c r="X46" s="116"/>
      <c r="Y46" s="116"/>
      <c r="Z46" s="116"/>
      <c r="AA46" s="116"/>
      <c r="AB46" s="116"/>
      <c r="AC46" s="116"/>
    </row>
    <row r="47" spans="1:29" ht="15" customHeight="1">
      <c r="A47" s="126"/>
      <c r="B47" s="141"/>
      <c r="C47" s="157"/>
      <c r="D47" s="158"/>
      <c r="E47" s="159"/>
      <c r="F47" s="159"/>
      <c r="G47" s="159"/>
      <c r="H47" s="160"/>
      <c r="I47" s="158"/>
      <c r="J47" s="127"/>
      <c r="K47" s="127"/>
      <c r="L47" s="127"/>
      <c r="M47" s="127"/>
      <c r="N47" s="128"/>
      <c r="O47" s="59"/>
      <c r="Q47" s="116"/>
      <c r="R47" s="116"/>
      <c r="S47" s="65"/>
      <c r="T47" s="65"/>
      <c r="U47" s="64"/>
      <c r="V47" s="65"/>
      <c r="W47" s="117"/>
      <c r="X47" s="116"/>
      <c r="Y47" s="116"/>
      <c r="Z47" s="116"/>
      <c r="AA47" s="116"/>
      <c r="AB47" s="116"/>
      <c r="AC47" s="116"/>
    </row>
    <row r="48" spans="1:29" ht="15" customHeight="1">
      <c r="A48" s="126"/>
      <c r="B48" s="141"/>
      <c r="C48" s="157"/>
      <c r="D48" s="158"/>
      <c r="E48" s="159"/>
      <c r="F48" s="159"/>
      <c r="G48" s="159"/>
      <c r="H48" s="160"/>
      <c r="I48" s="158"/>
      <c r="J48" s="127"/>
      <c r="K48" s="127"/>
      <c r="L48" s="127"/>
      <c r="M48" s="127"/>
      <c r="N48" s="128"/>
      <c r="O48" s="59"/>
      <c r="Q48" s="116"/>
      <c r="R48" s="116"/>
      <c r="S48" s="65"/>
      <c r="T48" s="65"/>
      <c r="U48" s="64"/>
      <c r="V48" s="65"/>
      <c r="W48" s="117"/>
      <c r="X48" s="116"/>
      <c r="Y48" s="116"/>
      <c r="Z48" s="116"/>
      <c r="AA48" s="116"/>
      <c r="AB48" s="116"/>
      <c r="AC48" s="116"/>
    </row>
    <row r="49" spans="1:29" ht="15" customHeight="1">
      <c r="A49" s="126"/>
      <c r="B49" s="141"/>
      <c r="C49" s="157"/>
      <c r="D49" s="158"/>
      <c r="E49" s="159"/>
      <c r="F49" s="159"/>
      <c r="G49" s="159"/>
      <c r="H49" s="160"/>
      <c r="I49" s="158"/>
      <c r="J49" s="127"/>
      <c r="K49" s="127"/>
      <c r="L49" s="127"/>
      <c r="M49" s="127"/>
      <c r="N49" s="128"/>
      <c r="O49" s="59"/>
      <c r="Q49" s="116"/>
      <c r="R49" s="116"/>
      <c r="S49" s="65"/>
      <c r="T49" s="65"/>
      <c r="U49" s="64"/>
      <c r="V49" s="65"/>
      <c r="W49" s="117"/>
      <c r="X49" s="116"/>
      <c r="Y49" s="116"/>
      <c r="Z49" s="116"/>
      <c r="AA49" s="116"/>
      <c r="AB49" s="116"/>
      <c r="AC49" s="116"/>
    </row>
    <row r="50" spans="1:29" ht="15" customHeight="1">
      <c r="A50" s="126"/>
      <c r="B50" s="141"/>
      <c r="C50" s="157"/>
      <c r="D50" s="158"/>
      <c r="E50" s="159"/>
      <c r="F50" s="159"/>
      <c r="G50" s="159"/>
      <c r="H50" s="160"/>
      <c r="I50" s="158"/>
      <c r="J50" s="127"/>
      <c r="K50" s="127"/>
      <c r="L50" s="127"/>
      <c r="M50" s="127"/>
      <c r="N50" s="128"/>
      <c r="O50" s="59"/>
      <c r="Q50" s="116"/>
      <c r="R50" s="116"/>
      <c r="S50" s="65"/>
      <c r="T50" s="65"/>
      <c r="U50" s="64"/>
      <c r="V50" s="65"/>
      <c r="W50" s="117"/>
      <c r="X50" s="116"/>
      <c r="Y50" s="116"/>
      <c r="Z50" s="116"/>
      <c r="AA50" s="116"/>
      <c r="AB50" s="116"/>
      <c r="AC50" s="116"/>
    </row>
    <row r="51" spans="1:29" ht="15" customHeight="1">
      <c r="A51" s="126"/>
      <c r="B51" s="141"/>
      <c r="C51" s="157"/>
      <c r="D51" s="158"/>
      <c r="E51" s="159"/>
      <c r="F51" s="159"/>
      <c r="G51" s="159"/>
      <c r="H51" s="160"/>
      <c r="I51" s="158"/>
      <c r="J51" s="127"/>
      <c r="K51" s="127"/>
      <c r="L51" s="127"/>
      <c r="M51" s="127"/>
      <c r="N51" s="128"/>
      <c r="O51" s="59"/>
      <c r="Q51" s="116"/>
      <c r="R51" s="116"/>
      <c r="S51" s="65"/>
      <c r="T51" s="65"/>
      <c r="U51" s="64"/>
      <c r="V51" s="65"/>
      <c r="W51" s="117"/>
      <c r="X51" s="116"/>
      <c r="Y51" s="116"/>
      <c r="Z51" s="116"/>
      <c r="AA51" s="116"/>
      <c r="AB51" s="116"/>
      <c r="AC51" s="116"/>
    </row>
    <row r="52" spans="1:29" ht="15" customHeight="1">
      <c r="A52" s="126"/>
      <c r="B52" s="141"/>
      <c r="C52" s="157"/>
      <c r="D52" s="158"/>
      <c r="E52" s="159"/>
      <c r="F52" s="159"/>
      <c r="G52" s="159"/>
      <c r="H52" s="160"/>
      <c r="I52" s="158"/>
      <c r="J52" s="127"/>
      <c r="K52" s="127"/>
      <c r="L52" s="127"/>
      <c r="M52" s="127"/>
      <c r="N52" s="128"/>
      <c r="O52" s="59"/>
      <c r="Q52" s="116"/>
      <c r="R52" s="116"/>
      <c r="S52" s="65"/>
      <c r="T52" s="65"/>
      <c r="U52" s="64"/>
      <c r="V52" s="65"/>
      <c r="W52" s="117"/>
      <c r="X52" s="116"/>
      <c r="Y52" s="116"/>
      <c r="Z52" s="116"/>
      <c r="AA52" s="116"/>
      <c r="AB52" s="116"/>
      <c r="AC52" s="116"/>
    </row>
    <row r="53" spans="1:29" ht="15" customHeight="1">
      <c r="A53" s="126"/>
      <c r="B53" s="141"/>
      <c r="C53" s="157"/>
      <c r="D53" s="158"/>
      <c r="E53" s="159"/>
      <c r="F53" s="159"/>
      <c r="G53" s="159"/>
      <c r="H53" s="160"/>
      <c r="I53" s="158"/>
      <c r="J53" s="127"/>
      <c r="K53" s="127"/>
      <c r="L53" s="127"/>
      <c r="M53" s="127"/>
      <c r="N53" s="128"/>
      <c r="O53" s="59"/>
      <c r="Q53" s="116"/>
      <c r="R53" s="116"/>
      <c r="S53" s="65"/>
      <c r="T53" s="65"/>
      <c r="U53" s="64"/>
      <c r="V53" s="65"/>
      <c r="W53" s="117"/>
      <c r="X53" s="116"/>
      <c r="Y53" s="116"/>
      <c r="Z53" s="116"/>
      <c r="AA53" s="116"/>
      <c r="AB53" s="116"/>
      <c r="AC53" s="116"/>
    </row>
    <row r="54" spans="1:29" ht="15" customHeight="1">
      <c r="A54" s="126"/>
      <c r="B54" s="141"/>
      <c r="C54" s="157"/>
      <c r="D54" s="158"/>
      <c r="E54" s="159"/>
      <c r="F54" s="159"/>
      <c r="G54" s="159"/>
      <c r="H54" s="160"/>
      <c r="I54" s="158"/>
      <c r="J54" s="127"/>
      <c r="K54" s="127"/>
      <c r="L54" s="127"/>
      <c r="M54" s="127"/>
      <c r="N54" s="128"/>
      <c r="O54" s="59"/>
      <c r="Q54" s="116"/>
      <c r="R54" s="116"/>
      <c r="S54" s="65"/>
      <c r="T54" s="65"/>
      <c r="U54" s="64"/>
      <c r="V54" s="65"/>
      <c r="W54" s="117"/>
      <c r="X54" s="116"/>
      <c r="Y54" s="116"/>
      <c r="Z54" s="116"/>
      <c r="AA54" s="116"/>
      <c r="AB54" s="116"/>
      <c r="AC54" s="116"/>
    </row>
    <row r="55" spans="1:29" ht="15" customHeight="1">
      <c r="A55" s="126"/>
      <c r="B55" s="141"/>
      <c r="C55" s="157"/>
      <c r="D55" s="158"/>
      <c r="E55" s="159"/>
      <c r="F55" s="159"/>
      <c r="G55" s="159"/>
      <c r="H55" s="160"/>
      <c r="I55" s="158"/>
      <c r="J55" s="127"/>
      <c r="K55" s="127"/>
      <c r="L55" s="127"/>
      <c r="M55" s="127"/>
      <c r="N55" s="128"/>
      <c r="O55" s="59"/>
      <c r="Q55" s="116"/>
      <c r="R55" s="116"/>
      <c r="S55" s="65"/>
      <c r="T55" s="65"/>
      <c r="U55" s="64"/>
      <c r="V55" s="65"/>
      <c r="W55" s="117"/>
      <c r="X55" s="116"/>
      <c r="Y55" s="116"/>
      <c r="Z55" s="116"/>
      <c r="AA55" s="116"/>
      <c r="AB55" s="116"/>
      <c r="AC55" s="116"/>
    </row>
    <row r="56" spans="1:29" ht="15" customHeight="1">
      <c r="A56" s="126"/>
      <c r="B56" s="141"/>
      <c r="C56" s="157"/>
      <c r="D56" s="158"/>
      <c r="E56" s="159"/>
      <c r="F56" s="159"/>
      <c r="G56" s="159"/>
      <c r="H56" s="160"/>
      <c r="I56" s="158"/>
      <c r="J56" s="127"/>
      <c r="K56" s="127"/>
      <c r="L56" s="127"/>
      <c r="M56" s="127"/>
      <c r="N56" s="128"/>
      <c r="O56" s="59"/>
      <c r="Q56" s="116"/>
      <c r="R56" s="116"/>
      <c r="S56" s="65"/>
      <c r="T56" s="65"/>
      <c r="U56" s="64"/>
      <c r="V56" s="65"/>
      <c r="W56" s="117"/>
      <c r="X56" s="116"/>
      <c r="Y56" s="116"/>
      <c r="Z56" s="116"/>
      <c r="AA56" s="116"/>
      <c r="AB56" s="116"/>
      <c r="AC56" s="116"/>
    </row>
    <row r="57" spans="1:29" ht="15" customHeight="1">
      <c r="A57" s="126"/>
      <c r="B57" s="141"/>
      <c r="C57" s="157"/>
      <c r="D57" s="158"/>
      <c r="E57" s="159"/>
      <c r="F57" s="159"/>
      <c r="G57" s="159"/>
      <c r="H57" s="160"/>
      <c r="I57" s="158"/>
      <c r="J57" s="127"/>
      <c r="K57" s="127"/>
      <c r="L57" s="127"/>
      <c r="M57" s="127"/>
      <c r="N57" s="128"/>
      <c r="O57" s="59"/>
      <c r="Q57" s="116"/>
      <c r="R57" s="116"/>
      <c r="S57" s="65"/>
      <c r="T57" s="65"/>
      <c r="U57" s="64"/>
      <c r="V57" s="65"/>
      <c r="W57" s="117"/>
      <c r="X57" s="116"/>
      <c r="Y57" s="116"/>
      <c r="Z57" s="116"/>
      <c r="AA57" s="116"/>
      <c r="AB57" s="116"/>
      <c r="AC57" s="116"/>
    </row>
    <row r="58" spans="1:29" ht="15" customHeight="1">
      <c r="A58" s="126"/>
      <c r="B58" s="141"/>
      <c r="C58" s="157"/>
      <c r="D58" s="158"/>
      <c r="E58" s="159"/>
      <c r="F58" s="159"/>
      <c r="G58" s="159"/>
      <c r="H58" s="160"/>
      <c r="I58" s="158"/>
      <c r="J58" s="127"/>
      <c r="K58" s="127"/>
      <c r="L58" s="127"/>
      <c r="M58" s="127"/>
      <c r="N58" s="128"/>
      <c r="O58" s="59"/>
      <c r="Q58" s="116"/>
      <c r="R58" s="116"/>
      <c r="S58" s="65"/>
      <c r="T58" s="65"/>
      <c r="U58" s="64"/>
      <c r="V58" s="65"/>
      <c r="W58" s="117"/>
      <c r="X58" s="116"/>
      <c r="Y58" s="116"/>
      <c r="Z58" s="116"/>
      <c r="AA58" s="116"/>
      <c r="AB58" s="116"/>
      <c r="AC58" s="116"/>
    </row>
    <row r="59" spans="1:29" ht="15" customHeight="1">
      <c r="A59" s="126"/>
      <c r="B59" s="141"/>
      <c r="C59" s="157"/>
      <c r="D59" s="158"/>
      <c r="E59" s="159"/>
      <c r="F59" s="159"/>
      <c r="G59" s="159"/>
      <c r="H59" s="160"/>
      <c r="I59" s="158"/>
      <c r="J59" s="127"/>
      <c r="K59" s="127"/>
      <c r="L59" s="127"/>
      <c r="M59" s="127"/>
      <c r="N59" s="128"/>
      <c r="O59" s="59"/>
      <c r="Q59" s="116"/>
      <c r="R59" s="116"/>
      <c r="S59" s="65"/>
      <c r="T59" s="65"/>
      <c r="U59" s="64"/>
      <c r="V59" s="65"/>
      <c r="W59" s="117"/>
      <c r="X59" s="116"/>
      <c r="Y59" s="116"/>
      <c r="Z59" s="116"/>
      <c r="AA59" s="116"/>
      <c r="AB59" s="116"/>
      <c r="AC59" s="116"/>
    </row>
    <row r="60" spans="1:29" ht="15" customHeight="1" thickBot="1">
      <c r="A60" s="161"/>
      <c r="B60" s="162"/>
      <c r="C60" s="163"/>
      <c r="D60" s="164"/>
      <c r="E60" s="165"/>
      <c r="F60" s="165"/>
      <c r="G60" s="165"/>
      <c r="H60" s="166"/>
      <c r="I60" s="164"/>
      <c r="J60" s="167"/>
      <c r="K60" s="167"/>
      <c r="L60" s="167"/>
      <c r="M60" s="167"/>
      <c r="N60" s="168"/>
      <c r="O60" s="59"/>
      <c r="Q60" s="116"/>
      <c r="R60" s="116"/>
      <c r="S60" s="65"/>
      <c r="T60" s="65"/>
      <c r="U60" s="64"/>
      <c r="V60" s="65"/>
      <c r="W60" s="117"/>
      <c r="X60" s="116"/>
      <c r="Y60" s="116"/>
      <c r="Z60" s="116"/>
      <c r="AA60" s="116"/>
      <c r="AB60" s="116"/>
      <c r="AC60" s="116"/>
    </row>
    <row r="61" spans="1:29" ht="12.75" customHeight="1" thickBot="1">
      <c r="A61" s="169"/>
      <c r="B61" s="170"/>
      <c r="C61" s="171"/>
      <c r="D61" s="172"/>
      <c r="E61" s="172"/>
      <c r="F61" s="172"/>
      <c r="G61" s="173"/>
      <c r="H61" s="171"/>
      <c r="I61" s="173"/>
      <c r="J61" s="173"/>
      <c r="K61" s="173"/>
      <c r="L61" s="173"/>
      <c r="M61" s="173"/>
      <c r="N61" s="173"/>
      <c r="O61" s="59"/>
      <c r="Q61" s="116"/>
      <c r="R61" s="116"/>
      <c r="S61" s="65"/>
      <c r="T61" s="65"/>
      <c r="U61" s="64"/>
      <c r="V61" s="65"/>
      <c r="W61" s="117"/>
      <c r="X61" s="116"/>
      <c r="Y61" s="116"/>
      <c r="Z61" s="116"/>
      <c r="AA61" s="116"/>
      <c r="AB61" s="116"/>
      <c r="AC61" s="116"/>
    </row>
    <row r="62" spans="1:29" ht="18.75" customHeight="1" thickBot="1">
      <c r="A62" s="123" t="s">
        <v>63</v>
      </c>
      <c r="B62" s="174"/>
      <c r="C62" s="175"/>
      <c r="D62" s="174"/>
      <c r="E62" s="176"/>
      <c r="F62" s="176"/>
      <c r="G62" s="176"/>
      <c r="H62" s="175"/>
      <c r="I62" s="176"/>
      <c r="J62" s="176"/>
      <c r="K62" s="176"/>
      <c r="L62" s="176"/>
      <c r="M62" s="176"/>
      <c r="N62" s="177"/>
      <c r="O62" s="59"/>
      <c r="Q62" s="116"/>
      <c r="R62" s="116"/>
      <c r="S62" s="65"/>
      <c r="T62" s="65"/>
      <c r="U62" s="64"/>
      <c r="V62" s="65"/>
      <c r="W62" s="117"/>
      <c r="X62" s="116"/>
      <c r="Y62" s="116"/>
      <c r="Z62" s="116"/>
      <c r="AA62" s="116"/>
      <c r="AB62" s="116"/>
      <c r="AC62" s="116"/>
    </row>
    <row r="63" spans="1:29" ht="15" customHeight="1">
      <c r="A63" s="178"/>
      <c r="B63" s="179"/>
      <c r="C63" s="180"/>
      <c r="D63" s="179"/>
      <c r="E63" s="181"/>
      <c r="F63" s="181"/>
      <c r="G63" s="181"/>
      <c r="H63" s="180"/>
      <c r="I63" s="181"/>
      <c r="J63" s="181"/>
      <c r="K63" s="181"/>
      <c r="L63" s="181"/>
      <c r="M63" s="181"/>
      <c r="N63" s="182"/>
      <c r="O63" s="59"/>
      <c r="Q63" s="116"/>
      <c r="R63" s="116"/>
      <c r="S63" s="65"/>
      <c r="T63" s="65"/>
      <c r="U63" s="64"/>
      <c r="V63" s="65"/>
      <c r="W63" s="117"/>
      <c r="X63" s="116"/>
      <c r="Y63" s="116"/>
      <c r="Z63" s="116"/>
      <c r="AA63" s="116"/>
      <c r="AB63" s="116"/>
      <c r="AC63" s="116"/>
    </row>
    <row r="64" spans="1:29" ht="15" customHeight="1">
      <c r="A64" s="178"/>
      <c r="B64" s="129" t="s">
        <v>57</v>
      </c>
      <c r="C64" s="130"/>
      <c r="D64" s="131"/>
      <c r="E64" s="127"/>
      <c r="F64" s="127"/>
      <c r="G64" s="129" t="s">
        <v>58</v>
      </c>
      <c r="H64" s="130"/>
      <c r="I64" s="131"/>
      <c r="J64" s="127"/>
      <c r="K64" s="133" t="s">
        <v>7</v>
      </c>
      <c r="L64" s="127"/>
      <c r="M64" s="283" t="str">
        <f>M12</f>
        <v>BARIUM</v>
      </c>
      <c r="N64" s="182"/>
      <c r="O64" s="59"/>
      <c r="Q64" s="116"/>
      <c r="R64" s="116"/>
      <c r="S64" s="65"/>
      <c r="T64" s="65"/>
      <c r="U64" s="64"/>
      <c r="V64" s="65"/>
      <c r="W64" s="117"/>
      <c r="X64" s="116"/>
      <c r="Y64" s="116"/>
      <c r="Z64" s="116"/>
      <c r="AA64" s="116"/>
      <c r="AB64" s="116"/>
      <c r="AC64" s="116"/>
    </row>
    <row r="65" spans="1:29" ht="15" customHeight="1">
      <c r="A65" s="178"/>
      <c r="B65" s="135" t="s">
        <v>12</v>
      </c>
      <c r="C65" s="222">
        <v>89</v>
      </c>
      <c r="D65" s="137" t="s">
        <v>6</v>
      </c>
      <c r="E65" s="181"/>
      <c r="F65" s="181"/>
      <c r="G65" s="135" t="s">
        <v>12</v>
      </c>
      <c r="H65" s="222"/>
      <c r="I65" s="137" t="s">
        <v>6</v>
      </c>
      <c r="J65" s="181"/>
      <c r="K65" s="127"/>
      <c r="L65" s="127"/>
      <c r="M65" s="127"/>
      <c r="N65" s="182"/>
      <c r="O65" s="59"/>
      <c r="Q65" s="116"/>
      <c r="R65" s="116"/>
      <c r="S65" s="65"/>
      <c r="T65" s="65"/>
      <c r="U65" s="64"/>
      <c r="V65" s="65"/>
      <c r="W65" s="117"/>
      <c r="X65" s="116"/>
      <c r="Y65" s="116"/>
      <c r="Z65" s="116"/>
      <c r="AA65" s="116"/>
      <c r="AB65" s="116"/>
      <c r="AC65" s="116"/>
    </row>
    <row r="66" spans="1:29" ht="15" customHeight="1">
      <c r="A66" s="178"/>
      <c r="B66" s="135" t="s">
        <v>16</v>
      </c>
      <c r="C66" s="222">
        <v>90</v>
      </c>
      <c r="D66" s="138" t="s">
        <v>6</v>
      </c>
      <c r="E66" s="181"/>
      <c r="F66" s="181"/>
      <c r="G66" s="135" t="s">
        <v>16</v>
      </c>
      <c r="H66" s="222"/>
      <c r="I66" s="138" t="s">
        <v>6</v>
      </c>
      <c r="J66" s="181"/>
      <c r="K66" s="133" t="s">
        <v>5</v>
      </c>
      <c r="L66" s="283">
        <v>100</v>
      </c>
      <c r="M66" s="139" t="s">
        <v>6</v>
      </c>
      <c r="N66" s="182"/>
      <c r="O66" s="59"/>
      <c r="Q66" s="116"/>
      <c r="R66" s="116"/>
      <c r="S66" s="65"/>
      <c r="T66" s="65"/>
      <c r="U66" s="64"/>
      <c r="V66" s="65"/>
      <c r="W66" s="117"/>
      <c r="X66" s="116"/>
      <c r="Y66" s="116"/>
      <c r="Z66" s="116"/>
      <c r="AA66" s="116"/>
      <c r="AB66" s="116"/>
      <c r="AC66" s="116"/>
    </row>
    <row r="67" spans="1:29" ht="15" customHeight="1" thickBot="1">
      <c r="A67" s="178"/>
      <c r="B67" s="135" t="s">
        <v>17</v>
      </c>
      <c r="C67" s="222">
        <v>87</v>
      </c>
      <c r="D67" s="138" t="s">
        <v>6</v>
      </c>
      <c r="E67" s="181"/>
      <c r="F67" s="181"/>
      <c r="G67" s="135" t="s">
        <v>17</v>
      </c>
      <c r="H67" s="222"/>
      <c r="I67" s="138" t="s">
        <v>6</v>
      </c>
      <c r="J67" s="181"/>
      <c r="K67" s="181"/>
      <c r="L67" s="181"/>
      <c r="M67" s="181"/>
      <c r="N67" s="182"/>
      <c r="O67" s="59"/>
      <c r="Q67" s="116"/>
      <c r="R67" s="116"/>
      <c r="S67" s="65"/>
      <c r="T67" s="65"/>
      <c r="U67" s="64"/>
      <c r="V67" s="65"/>
      <c r="W67" s="117"/>
      <c r="X67" s="116"/>
      <c r="Y67" s="116"/>
      <c r="Z67" s="116"/>
      <c r="AA67" s="116"/>
      <c r="AB67" s="116"/>
      <c r="AC67" s="116"/>
    </row>
    <row r="68" spans="1:29" ht="15" customHeight="1" thickTop="1">
      <c r="A68" s="178"/>
      <c r="B68" s="135" t="s">
        <v>19</v>
      </c>
      <c r="C68" s="222" t="s">
        <v>18</v>
      </c>
      <c r="D68" s="138" t="s">
        <v>6</v>
      </c>
      <c r="E68" s="181"/>
      <c r="F68" s="181"/>
      <c r="G68" s="135" t="s">
        <v>19</v>
      </c>
      <c r="H68" s="222"/>
      <c r="I68" s="138" t="s">
        <v>6</v>
      </c>
      <c r="J68" s="181"/>
      <c r="K68" s="142" t="s">
        <v>11</v>
      </c>
      <c r="L68" s="143"/>
      <c r="M68" s="144"/>
      <c r="N68" s="183"/>
      <c r="O68" s="59"/>
      <c r="P68" s="61"/>
      <c r="Q68" s="65"/>
      <c r="R68" s="116"/>
      <c r="S68" s="65"/>
      <c r="T68" s="65"/>
      <c r="U68" s="64"/>
      <c r="V68" s="65"/>
      <c r="W68" s="117"/>
      <c r="X68" s="116"/>
      <c r="Y68" s="116"/>
      <c r="Z68" s="116"/>
      <c r="AA68" s="116"/>
      <c r="AB68" s="116"/>
      <c r="AC68" s="116"/>
    </row>
    <row r="69" spans="1:29" ht="15" customHeight="1">
      <c r="A69" s="178"/>
      <c r="B69" s="135" t="s">
        <v>20</v>
      </c>
      <c r="C69" s="222" t="s">
        <v>18</v>
      </c>
      <c r="D69" s="138" t="s">
        <v>6</v>
      </c>
      <c r="E69" s="181"/>
      <c r="F69" s="181"/>
      <c r="G69" s="135" t="s">
        <v>20</v>
      </c>
      <c r="H69" s="222"/>
      <c r="I69" s="138" t="s">
        <v>6</v>
      </c>
      <c r="J69" s="181"/>
      <c r="K69" s="147" t="s">
        <v>13</v>
      </c>
      <c r="L69" s="148" t="s">
        <v>14</v>
      </c>
      <c r="M69" s="149" t="s">
        <v>29</v>
      </c>
      <c r="N69" s="182"/>
      <c r="O69" s="68"/>
      <c r="P69" s="61"/>
      <c r="Q69" s="65"/>
      <c r="R69" s="116"/>
      <c r="S69" s="65"/>
      <c r="T69" s="65"/>
      <c r="U69" s="64"/>
      <c r="V69" s="65"/>
      <c r="W69" s="117"/>
      <c r="X69" s="116"/>
      <c r="Y69" s="116"/>
      <c r="Z69" s="116"/>
      <c r="AA69" s="116"/>
      <c r="AB69" s="116"/>
      <c r="AC69" s="116"/>
    </row>
    <row r="70" spans="1:29" ht="15" customHeight="1" thickBot="1">
      <c r="A70" s="178"/>
      <c r="B70" s="135" t="s">
        <v>21</v>
      </c>
      <c r="C70" s="222" t="s">
        <v>18</v>
      </c>
      <c r="D70" s="138" t="s">
        <v>6</v>
      </c>
      <c r="E70" s="181"/>
      <c r="F70" s="181"/>
      <c r="G70" s="135" t="s">
        <v>21</v>
      </c>
      <c r="H70" s="222"/>
      <c r="I70" s="138" t="s">
        <v>6</v>
      </c>
      <c r="J70" s="181"/>
      <c r="K70" s="184">
        <f>SUM(AVERAGE(C65:C79)*D80,AVERAGE(C83:C97)*D98,IF(H65&gt;0,AVERAGE(H65:H79)*I80,IF(H83&gt;0,AVERAGE(H83:H97)*I98,0)))</f>
        <v>93.55555555555556</v>
      </c>
      <c r="L70" s="153">
        <f>SUM(VAR(C65:C79)*D80,VAR(C83:C97)*D98,IF(H65&gt;0,VAR(H65:H79)*I80,IF(H83&gt;0,VAR(H83:H97)*I98)))</f>
        <v>49.84444444444464</v>
      </c>
      <c r="M70" s="185">
        <f>SQRT(L70)</f>
        <v>7.060059804594054</v>
      </c>
      <c r="N70" s="182"/>
      <c r="O70" s="68"/>
      <c r="P70" s="61"/>
      <c r="Q70" s="65"/>
      <c r="R70" s="116"/>
      <c r="S70" s="65"/>
      <c r="T70" s="65"/>
      <c r="U70" s="64"/>
      <c r="V70" s="65"/>
      <c r="W70" s="117"/>
      <c r="X70" s="116"/>
      <c r="Y70" s="116"/>
      <c r="Z70" s="116"/>
      <c r="AA70" s="116"/>
      <c r="AB70" s="116"/>
      <c r="AC70" s="116"/>
    </row>
    <row r="71" spans="1:29" ht="15" customHeight="1" thickTop="1">
      <c r="A71" s="178"/>
      <c r="B71" s="135" t="s">
        <v>22</v>
      </c>
      <c r="C71" s="222" t="s">
        <v>18</v>
      </c>
      <c r="D71" s="138" t="s">
        <v>6</v>
      </c>
      <c r="E71" s="181"/>
      <c r="F71" s="181"/>
      <c r="G71" s="135" t="s">
        <v>22</v>
      </c>
      <c r="H71" s="222"/>
      <c r="I71" s="138" t="s">
        <v>6</v>
      </c>
      <c r="J71" s="181"/>
      <c r="K71" s="186" t="s">
        <v>75</v>
      </c>
      <c r="L71" s="187"/>
      <c r="M71" s="187"/>
      <c r="N71" s="128"/>
      <c r="O71" s="68"/>
      <c r="P71" s="61"/>
      <c r="Q71" s="65"/>
      <c r="R71" s="116"/>
      <c r="S71" s="65"/>
      <c r="T71" s="65"/>
      <c r="U71" s="64"/>
      <c r="V71" s="65"/>
      <c r="W71" s="117"/>
      <c r="X71" s="116"/>
      <c r="Y71" s="116"/>
      <c r="Z71" s="116"/>
      <c r="AA71" s="116"/>
      <c r="AB71" s="116"/>
      <c r="AC71" s="116"/>
    </row>
    <row r="72" spans="1:29" ht="15" customHeight="1" thickBot="1">
      <c r="A72" s="178"/>
      <c r="B72" s="135" t="s">
        <v>24</v>
      </c>
      <c r="C72" s="222" t="s">
        <v>18</v>
      </c>
      <c r="D72" s="138" t="s">
        <v>6</v>
      </c>
      <c r="E72" s="181"/>
      <c r="F72" s="181"/>
      <c r="G72" s="135" t="s">
        <v>24</v>
      </c>
      <c r="H72" s="222"/>
      <c r="I72" s="138" t="s">
        <v>6</v>
      </c>
      <c r="J72" s="181"/>
      <c r="K72" s="188">
        <f>M70/SQRT(COUNT(C65:C79,C83:C97,H65:H79,H83:H97))</f>
        <v>2.3533532681980183</v>
      </c>
      <c r="L72" s="127"/>
      <c r="M72" s="127"/>
      <c r="N72" s="128"/>
      <c r="O72" s="68"/>
      <c r="P72" s="61"/>
      <c r="Q72" s="65"/>
      <c r="R72" s="116"/>
      <c r="S72" s="65"/>
      <c r="T72" s="65"/>
      <c r="U72" s="64"/>
      <c r="V72" s="65"/>
      <c r="W72" s="117"/>
      <c r="X72" s="116"/>
      <c r="Y72" s="116"/>
      <c r="Z72" s="116"/>
      <c r="AA72" s="116"/>
      <c r="AB72" s="116"/>
      <c r="AC72" s="116"/>
    </row>
    <row r="73" spans="1:29" ht="15" customHeight="1" thickTop="1">
      <c r="A73" s="178"/>
      <c r="B73" s="135" t="s">
        <v>26</v>
      </c>
      <c r="C73" s="222" t="s">
        <v>18</v>
      </c>
      <c r="D73" s="138" t="s">
        <v>6</v>
      </c>
      <c r="E73" s="181"/>
      <c r="F73" s="181"/>
      <c r="G73" s="135" t="s">
        <v>26</v>
      </c>
      <c r="H73" s="222"/>
      <c r="I73" s="138" t="s">
        <v>6</v>
      </c>
      <c r="J73" s="181"/>
      <c r="K73" s="181"/>
      <c r="L73" s="181"/>
      <c r="M73" s="181"/>
      <c r="N73" s="182"/>
      <c r="O73" s="68"/>
      <c r="P73" s="61"/>
      <c r="Q73" s="65"/>
      <c r="R73" s="116"/>
      <c r="S73" s="65"/>
      <c r="T73" s="65"/>
      <c r="U73" s="64"/>
      <c r="V73" s="65"/>
      <c r="W73" s="117"/>
      <c r="X73" s="116"/>
      <c r="Y73" s="116"/>
      <c r="Z73" s="116"/>
      <c r="AA73" s="116"/>
      <c r="AB73" s="116"/>
      <c r="AC73" s="116"/>
    </row>
    <row r="74" spans="1:29" ht="15" customHeight="1">
      <c r="A74" s="178"/>
      <c r="B74" s="135" t="s">
        <v>27</v>
      </c>
      <c r="C74" s="222" t="s">
        <v>18</v>
      </c>
      <c r="D74" s="138" t="s">
        <v>6</v>
      </c>
      <c r="E74" s="181"/>
      <c r="F74" s="181"/>
      <c r="G74" s="135" t="s">
        <v>27</v>
      </c>
      <c r="H74" s="222"/>
      <c r="I74" s="138" t="s">
        <v>6</v>
      </c>
      <c r="J74" s="181"/>
      <c r="K74" s="189" t="s">
        <v>31</v>
      </c>
      <c r="L74" s="190"/>
      <c r="M74" s="191"/>
      <c r="N74" s="128"/>
      <c r="O74" s="68"/>
      <c r="P74" s="61"/>
      <c r="Q74" s="65"/>
      <c r="R74" s="116"/>
      <c r="S74" s="65"/>
      <c r="T74" s="65"/>
      <c r="U74" s="64"/>
      <c r="V74" s="65"/>
      <c r="W74" s="117"/>
      <c r="X74" s="116"/>
      <c r="Y74" s="116"/>
      <c r="Z74" s="116"/>
      <c r="AA74" s="116"/>
      <c r="AB74" s="116"/>
      <c r="AC74" s="116"/>
    </row>
    <row r="75" spans="1:29" ht="15" customHeight="1">
      <c r="A75" s="178"/>
      <c r="B75" s="135" t="s">
        <v>34</v>
      </c>
      <c r="C75" s="222" t="s">
        <v>18</v>
      </c>
      <c r="D75" s="138" t="s">
        <v>6</v>
      </c>
      <c r="E75" s="181"/>
      <c r="F75" s="181"/>
      <c r="G75" s="135" t="s">
        <v>34</v>
      </c>
      <c r="H75" s="222"/>
      <c r="I75" s="138" t="s">
        <v>6</v>
      </c>
      <c r="J75" s="181"/>
      <c r="K75" s="192" t="s">
        <v>74</v>
      </c>
      <c r="L75" s="193"/>
      <c r="M75" s="194"/>
      <c r="N75" s="128"/>
      <c r="O75" s="59"/>
      <c r="P75" s="61"/>
      <c r="Q75" s="65"/>
      <c r="R75" s="116"/>
      <c r="S75" s="65"/>
      <c r="T75" s="65"/>
      <c r="U75" s="64" t="s">
        <v>18</v>
      </c>
      <c r="V75" s="65"/>
      <c r="W75" s="64" t="s">
        <v>18</v>
      </c>
      <c r="X75" s="116"/>
      <c r="Y75" s="116"/>
      <c r="Z75" s="116"/>
      <c r="AA75" s="116"/>
      <c r="AB75" s="116"/>
      <c r="AC75" s="116"/>
    </row>
    <row r="76" spans="1:29" ht="15" customHeight="1">
      <c r="A76" s="178"/>
      <c r="B76" s="135" t="s">
        <v>35</v>
      </c>
      <c r="C76" s="222" t="s">
        <v>18</v>
      </c>
      <c r="D76" s="138" t="s">
        <v>6</v>
      </c>
      <c r="E76" s="181"/>
      <c r="F76" s="181"/>
      <c r="G76" s="135" t="s">
        <v>35</v>
      </c>
      <c r="H76" s="222"/>
      <c r="I76" s="138" t="s">
        <v>6</v>
      </c>
      <c r="J76" s="181"/>
      <c r="K76" s="113" t="str">
        <f>IF(K70&gt;=L66,"HAZARDOUS","NON-HAZARDOUS")</f>
        <v>NON-HAZARDOUS</v>
      </c>
      <c r="L76" s="193"/>
      <c r="M76" s="194"/>
      <c r="N76" s="128"/>
      <c r="O76" s="59"/>
      <c r="P76" s="61"/>
      <c r="Q76" s="65"/>
      <c r="R76" s="116"/>
      <c r="S76" s="65"/>
      <c r="T76" s="65"/>
      <c r="U76" s="64" t="s">
        <v>18</v>
      </c>
      <c r="V76" s="65"/>
      <c r="W76" s="64" t="s">
        <v>18</v>
      </c>
      <c r="X76" s="116"/>
      <c r="Y76" s="116"/>
      <c r="Z76" s="116"/>
      <c r="AA76" s="116"/>
      <c r="AB76" s="116"/>
      <c r="AC76" s="116"/>
    </row>
    <row r="77" spans="1:29" ht="15" customHeight="1">
      <c r="A77" s="178"/>
      <c r="B77" s="135" t="s">
        <v>36</v>
      </c>
      <c r="C77" s="222" t="s">
        <v>18</v>
      </c>
      <c r="D77" s="138" t="s">
        <v>6</v>
      </c>
      <c r="E77" s="181"/>
      <c r="F77" s="181"/>
      <c r="G77" s="135" t="s">
        <v>36</v>
      </c>
      <c r="H77" s="222"/>
      <c r="I77" s="138" t="s">
        <v>6</v>
      </c>
      <c r="J77" s="181"/>
      <c r="K77" s="195" t="str">
        <f>IF(K76="HAZARDOUS","STUDY IS COMPLETE","CONTINUE WITH STUDY")</f>
        <v>CONTINUE WITH STUDY</v>
      </c>
      <c r="L77" s="196"/>
      <c r="M77" s="197"/>
      <c r="N77" s="183"/>
      <c r="O77" s="59"/>
      <c r="P77" s="61"/>
      <c r="Q77" s="65"/>
      <c r="R77" s="116"/>
      <c r="S77" s="65"/>
      <c r="T77" s="65"/>
      <c r="U77" s="64" t="s">
        <v>18</v>
      </c>
      <c r="V77" s="65"/>
      <c r="W77" s="64" t="s">
        <v>18</v>
      </c>
      <c r="X77" s="116"/>
      <c r="Y77" s="116"/>
      <c r="Z77" s="116"/>
      <c r="AA77" s="116"/>
      <c r="AB77" s="116"/>
      <c r="AC77" s="116"/>
    </row>
    <row r="78" spans="1:29" ht="15" customHeight="1" thickBot="1">
      <c r="A78" s="178"/>
      <c r="B78" s="135" t="s">
        <v>38</v>
      </c>
      <c r="C78" s="222" t="s">
        <v>18</v>
      </c>
      <c r="D78" s="138" t="s">
        <v>6</v>
      </c>
      <c r="E78" s="181"/>
      <c r="F78" s="181"/>
      <c r="G78" s="135" t="s">
        <v>38</v>
      </c>
      <c r="H78" s="222"/>
      <c r="I78" s="138" t="s">
        <v>6</v>
      </c>
      <c r="J78" s="181"/>
      <c r="K78" s="181"/>
      <c r="L78" s="181"/>
      <c r="M78" s="181"/>
      <c r="N78" s="182"/>
      <c r="P78" s="61"/>
      <c r="Q78" s="65"/>
      <c r="R78" s="116"/>
      <c r="S78" s="65"/>
      <c r="T78" s="65"/>
      <c r="U78" s="64"/>
      <c r="V78" s="65"/>
      <c r="W78" s="64" t="s">
        <v>18</v>
      </c>
      <c r="X78" s="116"/>
      <c r="Y78" s="116"/>
      <c r="Z78" s="116"/>
      <c r="AA78" s="116"/>
      <c r="AB78" s="116"/>
      <c r="AC78" s="116"/>
    </row>
    <row r="79" spans="1:29" ht="15" customHeight="1" thickBot="1" thickTop="1">
      <c r="A79" s="178"/>
      <c r="B79" s="145" t="s">
        <v>39</v>
      </c>
      <c r="C79" s="222" t="s">
        <v>18</v>
      </c>
      <c r="D79" s="146" t="s">
        <v>6</v>
      </c>
      <c r="E79" s="181"/>
      <c r="F79" s="181"/>
      <c r="G79" s="145" t="s">
        <v>39</v>
      </c>
      <c r="H79" s="222"/>
      <c r="I79" s="146" t="s">
        <v>6</v>
      </c>
      <c r="J79" s="181"/>
      <c r="K79" s="198" t="str">
        <f>IF(ROUND(K70,0)&gt;ROUND(L70,0),"NON-TRANSFORMED DATA USED","USE TRANSFORMED DATA")</f>
        <v>NON-TRANSFORMED DATA USED</v>
      </c>
      <c r="L79" s="199"/>
      <c r="M79" s="200"/>
      <c r="N79" s="128"/>
      <c r="O79" s="68"/>
      <c r="P79" s="61"/>
      <c r="Q79" s="65"/>
      <c r="R79" s="116"/>
      <c r="S79" s="65"/>
      <c r="T79" s="65"/>
      <c r="U79" s="64"/>
      <c r="V79" s="65"/>
      <c r="W79" s="64"/>
      <c r="X79" s="116"/>
      <c r="Y79" s="116"/>
      <c r="Z79" s="116"/>
      <c r="AA79" s="116"/>
      <c r="AB79" s="116"/>
      <c r="AC79" s="116"/>
    </row>
    <row r="80" spans="1:29" ht="15" customHeight="1" thickTop="1">
      <c r="A80" s="178"/>
      <c r="B80" s="150" t="s">
        <v>60</v>
      </c>
      <c r="C80" s="223"/>
      <c r="D80" s="151">
        <v>0.3333333333333333</v>
      </c>
      <c r="E80" s="181"/>
      <c r="F80" s="181"/>
      <c r="G80" s="150" t="s">
        <v>60</v>
      </c>
      <c r="H80" s="223"/>
      <c r="I80" s="151"/>
      <c r="J80" s="181"/>
      <c r="K80" s="201" t="s">
        <v>64</v>
      </c>
      <c r="L80" s="202"/>
      <c r="M80" s="203"/>
      <c r="N80" s="128"/>
      <c r="O80" s="59"/>
      <c r="P80" s="61"/>
      <c r="Q80" s="65"/>
      <c r="R80" s="116"/>
      <c r="S80" s="65"/>
      <c r="T80" s="65"/>
      <c r="U80" s="64"/>
      <c r="V80" s="65"/>
      <c r="W80" s="64"/>
      <c r="X80" s="116"/>
      <c r="Y80" s="116"/>
      <c r="Z80" s="116"/>
      <c r="AA80" s="116"/>
      <c r="AB80" s="116"/>
      <c r="AC80" s="116"/>
    </row>
    <row r="81" spans="1:29" ht="15" customHeight="1" thickBot="1">
      <c r="A81" s="178"/>
      <c r="B81" s="179"/>
      <c r="C81" s="180"/>
      <c r="D81" s="179"/>
      <c r="E81" s="181"/>
      <c r="F81" s="181"/>
      <c r="G81" s="181"/>
      <c r="H81" s="180"/>
      <c r="I81" s="181"/>
      <c r="J81" s="181"/>
      <c r="K81" s="204">
        <f>IF(K77="CONTINUE WITH STUDY",K70+D105*K72,"N/A")</f>
        <v>96.8431900712282</v>
      </c>
      <c r="L81" s="205"/>
      <c r="M81" s="206"/>
      <c r="N81" s="128"/>
      <c r="O81" s="59"/>
      <c r="P81" s="61"/>
      <c r="Q81" s="65"/>
      <c r="R81" s="116"/>
      <c r="S81" s="65"/>
      <c r="T81" s="65"/>
      <c r="U81" s="64"/>
      <c r="V81" s="65"/>
      <c r="W81" s="64"/>
      <c r="X81" s="116"/>
      <c r="Y81" s="116"/>
      <c r="Z81" s="116"/>
      <c r="AA81" s="116"/>
      <c r="AB81" s="116"/>
      <c r="AC81" s="116"/>
    </row>
    <row r="82" spans="1:29" ht="15" customHeight="1" thickTop="1">
      <c r="A82" s="178"/>
      <c r="B82" s="129" t="s">
        <v>61</v>
      </c>
      <c r="C82" s="130"/>
      <c r="D82" s="131"/>
      <c r="E82" s="127"/>
      <c r="F82" s="127"/>
      <c r="G82" s="129" t="s">
        <v>62</v>
      </c>
      <c r="H82" s="130"/>
      <c r="I82" s="131"/>
      <c r="J82" s="127"/>
      <c r="K82" s="207" t="s">
        <v>65</v>
      </c>
      <c r="L82" s="208"/>
      <c r="M82" s="209"/>
      <c r="N82" s="128"/>
      <c r="O82" s="59"/>
      <c r="P82" s="61"/>
      <c r="Q82" s="65"/>
      <c r="R82" s="116"/>
      <c r="S82" s="65"/>
      <c r="T82" s="65"/>
      <c r="U82" s="64"/>
      <c r="V82" s="65"/>
      <c r="W82" s="64"/>
      <c r="X82" s="116"/>
      <c r="Y82" s="116"/>
      <c r="Z82" s="116"/>
      <c r="AA82" s="116"/>
      <c r="AB82" s="116"/>
      <c r="AC82" s="116"/>
    </row>
    <row r="83" spans="1:29" ht="15" customHeight="1" thickBot="1">
      <c r="A83" s="178"/>
      <c r="B83" s="135" t="s">
        <v>12</v>
      </c>
      <c r="C83" s="222">
        <v>96</v>
      </c>
      <c r="D83" s="137" t="s">
        <v>6</v>
      </c>
      <c r="E83" s="181"/>
      <c r="F83" s="181"/>
      <c r="G83" s="135" t="s">
        <v>12</v>
      </c>
      <c r="H83" s="222"/>
      <c r="I83" s="137" t="s">
        <v>6</v>
      </c>
      <c r="J83" s="181"/>
      <c r="K83" s="210">
        <f>IF(K77="CONTINUE WITH STUDY",K70-D105*K72,"N/A")</f>
        <v>90.26792103988292</v>
      </c>
      <c r="L83" s="211"/>
      <c r="M83" s="206"/>
      <c r="N83" s="183"/>
      <c r="O83" s="59"/>
      <c r="P83" s="61"/>
      <c r="Q83" s="65"/>
      <c r="R83" s="116"/>
      <c r="S83" s="65"/>
      <c r="T83" s="65"/>
      <c r="U83" s="64"/>
      <c r="V83" s="65"/>
      <c r="W83" s="64"/>
      <c r="X83" s="116"/>
      <c r="Y83" s="116"/>
      <c r="Z83" s="116"/>
      <c r="AA83" s="116"/>
      <c r="AB83" s="116"/>
      <c r="AC83" s="116"/>
    </row>
    <row r="84" spans="1:29" ht="15" customHeight="1" thickTop="1">
      <c r="A84" s="178"/>
      <c r="B84" s="135" t="s">
        <v>16</v>
      </c>
      <c r="C84" s="222">
        <v>93</v>
      </c>
      <c r="D84" s="138" t="s">
        <v>6</v>
      </c>
      <c r="E84" s="181"/>
      <c r="F84" s="181"/>
      <c r="G84" s="135" t="s">
        <v>16</v>
      </c>
      <c r="H84" s="222"/>
      <c r="I84" s="138" t="s">
        <v>6</v>
      </c>
      <c r="J84" s="181"/>
      <c r="K84" s="181"/>
      <c r="L84" s="181"/>
      <c r="M84" s="181"/>
      <c r="N84" s="182"/>
      <c r="P84" s="61"/>
      <c r="Q84" s="65"/>
      <c r="R84" s="116"/>
      <c r="S84" s="65"/>
      <c r="T84" s="65"/>
      <c r="U84" s="64"/>
      <c r="V84" s="65"/>
      <c r="W84" s="64"/>
      <c r="X84" s="116"/>
      <c r="Y84" s="116"/>
      <c r="Z84" s="116"/>
      <c r="AA84" s="116"/>
      <c r="AB84" s="116"/>
      <c r="AC84" s="116"/>
    </row>
    <row r="85" spans="1:29" ht="15" customHeight="1">
      <c r="A85" s="178"/>
      <c r="B85" s="135" t="s">
        <v>17</v>
      </c>
      <c r="C85" s="222">
        <v>113</v>
      </c>
      <c r="D85" s="138" t="s">
        <v>6</v>
      </c>
      <c r="E85" s="181"/>
      <c r="F85" s="181"/>
      <c r="G85" s="135" t="s">
        <v>17</v>
      </c>
      <c r="H85" s="222"/>
      <c r="I85" s="138" t="s">
        <v>6</v>
      </c>
      <c r="J85" s="181"/>
      <c r="K85" s="189" t="s">
        <v>66</v>
      </c>
      <c r="L85" s="190"/>
      <c r="M85" s="191"/>
      <c r="N85" s="128"/>
      <c r="O85" s="68"/>
      <c r="P85" s="61"/>
      <c r="Q85" s="65"/>
      <c r="R85" s="116"/>
      <c r="S85" s="65"/>
      <c r="T85" s="65"/>
      <c r="U85" s="64"/>
      <c r="V85" s="65"/>
      <c r="W85" s="64"/>
      <c r="X85" s="116"/>
      <c r="Y85" s="116"/>
      <c r="Z85" s="116"/>
      <c r="AA85" s="116"/>
      <c r="AB85" s="116"/>
      <c r="AC85" s="116"/>
    </row>
    <row r="86" spans="1:29" ht="15" customHeight="1">
      <c r="A86" s="178"/>
      <c r="B86" s="135" t="s">
        <v>19</v>
      </c>
      <c r="C86" s="222">
        <v>93</v>
      </c>
      <c r="D86" s="138" t="s">
        <v>6</v>
      </c>
      <c r="E86" s="181"/>
      <c r="F86" s="181"/>
      <c r="G86" s="135" t="s">
        <v>19</v>
      </c>
      <c r="H86" s="222"/>
      <c r="I86" s="138" t="s">
        <v>6</v>
      </c>
      <c r="J86" s="181"/>
      <c r="K86" s="192" t="s">
        <v>73</v>
      </c>
      <c r="L86" s="193"/>
      <c r="M86" s="194"/>
      <c r="N86" s="128"/>
      <c r="O86" s="59"/>
      <c r="P86" s="61"/>
      <c r="Q86" s="65"/>
      <c r="R86" s="116"/>
      <c r="S86" s="65"/>
      <c r="T86" s="65"/>
      <c r="U86" s="64"/>
      <c r="V86" s="65"/>
      <c r="W86" s="64"/>
      <c r="X86" s="116"/>
      <c r="Y86" s="116"/>
      <c r="Z86" s="116"/>
      <c r="AA86" s="116"/>
      <c r="AB86" s="116"/>
      <c r="AC86" s="116"/>
    </row>
    <row r="87" spans="1:29" ht="15" customHeight="1">
      <c r="A87" s="178"/>
      <c r="B87" s="135" t="s">
        <v>20</v>
      </c>
      <c r="C87" s="222">
        <v>90</v>
      </c>
      <c r="D87" s="138" t="s">
        <v>6</v>
      </c>
      <c r="E87" s="181"/>
      <c r="F87" s="181"/>
      <c r="G87" s="135" t="s">
        <v>20</v>
      </c>
      <c r="H87" s="222"/>
      <c r="I87" s="138" t="s">
        <v>6</v>
      </c>
      <c r="J87" s="181"/>
      <c r="K87" s="192" t="s">
        <v>74</v>
      </c>
      <c r="L87" s="193"/>
      <c r="M87" s="194"/>
      <c r="N87" s="128"/>
      <c r="O87" s="59"/>
      <c r="P87" s="61" t="s">
        <v>18</v>
      </c>
      <c r="Q87" s="65"/>
      <c r="R87" s="116"/>
      <c r="S87" s="65"/>
      <c r="T87" s="65"/>
      <c r="U87" s="64"/>
      <c r="V87" s="65"/>
      <c r="W87" s="64"/>
      <c r="X87" s="116"/>
      <c r="Y87" s="116"/>
      <c r="Z87" s="116"/>
      <c r="AA87" s="116"/>
      <c r="AB87" s="116"/>
      <c r="AC87" s="116"/>
    </row>
    <row r="88" spans="1:29" ht="15" customHeight="1">
      <c r="A88" s="178"/>
      <c r="B88" s="135" t="s">
        <v>21</v>
      </c>
      <c r="C88" s="222">
        <v>91</v>
      </c>
      <c r="D88" s="138" t="s">
        <v>6</v>
      </c>
      <c r="E88" s="181"/>
      <c r="F88" s="181"/>
      <c r="G88" s="135" t="s">
        <v>21</v>
      </c>
      <c r="H88" s="222"/>
      <c r="I88" s="138" t="s">
        <v>6</v>
      </c>
      <c r="J88" s="181"/>
      <c r="K88" s="114" t="str">
        <f>IF(K81="N/A","N/A",IF(K81&gt;=L66,"HAZARDOUS","NON-HAZARDOUS"))</f>
        <v>NON-HAZARDOUS</v>
      </c>
      <c r="L88" s="196"/>
      <c r="M88" s="197"/>
      <c r="N88" s="128"/>
      <c r="O88" s="59"/>
      <c r="P88" s="61"/>
      <c r="Q88" s="65"/>
      <c r="R88" s="116"/>
      <c r="S88" s="65"/>
      <c r="T88" s="65"/>
      <c r="U88" s="64"/>
      <c r="V88" s="65"/>
      <c r="W88" s="64"/>
      <c r="X88" s="116"/>
      <c r="Y88" s="116"/>
      <c r="Z88" s="116"/>
      <c r="AA88" s="116"/>
      <c r="AB88" s="116"/>
      <c r="AC88" s="116"/>
    </row>
    <row r="89" spans="1:29" ht="15" customHeight="1">
      <c r="A89" s="178"/>
      <c r="B89" s="135" t="s">
        <v>22</v>
      </c>
      <c r="C89" s="222"/>
      <c r="D89" s="138" t="s">
        <v>6</v>
      </c>
      <c r="E89" s="181"/>
      <c r="F89" s="181"/>
      <c r="G89" s="135" t="s">
        <v>22</v>
      </c>
      <c r="H89" s="222"/>
      <c r="I89" s="138" t="s">
        <v>6</v>
      </c>
      <c r="J89" s="181"/>
      <c r="K89" s="181"/>
      <c r="L89" s="181"/>
      <c r="M89" s="181"/>
      <c r="N89" s="182"/>
      <c r="O89" s="59"/>
      <c r="P89" s="61"/>
      <c r="Q89" s="65"/>
      <c r="R89" s="116"/>
      <c r="S89" s="65"/>
      <c r="T89" s="65"/>
      <c r="U89" s="64"/>
      <c r="V89" s="65"/>
      <c r="W89" s="64"/>
      <c r="X89" s="116"/>
      <c r="Y89" s="116"/>
      <c r="Z89" s="116"/>
      <c r="AA89" s="116"/>
      <c r="AB89" s="116"/>
      <c r="AC89" s="116"/>
    </row>
    <row r="90" spans="1:29" ht="15" customHeight="1" thickBot="1">
      <c r="A90" s="178"/>
      <c r="B90" s="135" t="s">
        <v>24</v>
      </c>
      <c r="C90" s="222"/>
      <c r="D90" s="138" t="s">
        <v>6</v>
      </c>
      <c r="E90" s="181"/>
      <c r="F90" s="181"/>
      <c r="G90" s="135" t="s">
        <v>24</v>
      </c>
      <c r="H90" s="222"/>
      <c r="I90" s="138" t="s">
        <v>6</v>
      </c>
      <c r="J90" s="181"/>
      <c r="K90" s="181"/>
      <c r="L90" s="181"/>
      <c r="M90" s="181"/>
      <c r="N90" s="182"/>
      <c r="O90" s="68"/>
      <c r="P90" s="61"/>
      <c r="Q90" s="65"/>
      <c r="R90" s="116"/>
      <c r="S90" s="65"/>
      <c r="T90" s="65"/>
      <c r="U90" s="64"/>
      <c r="V90" s="65"/>
      <c r="W90" s="64"/>
      <c r="X90" s="116"/>
      <c r="Y90" s="116"/>
      <c r="Z90" s="116"/>
      <c r="AA90" s="116"/>
      <c r="AB90" s="116"/>
      <c r="AC90" s="116"/>
    </row>
    <row r="91" spans="1:29" ht="15" customHeight="1" thickBot="1" thickTop="1">
      <c r="A91" s="178"/>
      <c r="B91" s="135" t="s">
        <v>26</v>
      </c>
      <c r="C91" s="222"/>
      <c r="D91" s="138" t="s">
        <v>6</v>
      </c>
      <c r="E91" s="181"/>
      <c r="F91" s="181"/>
      <c r="G91" s="135" t="s">
        <v>26</v>
      </c>
      <c r="H91" s="222"/>
      <c r="I91" s="138" t="s">
        <v>6</v>
      </c>
      <c r="J91" s="181"/>
      <c r="K91" s="212" t="s">
        <v>42</v>
      </c>
      <c r="L91" s="199"/>
      <c r="M91" s="213" t="str">
        <f>IF(K88="N/A","N/A",IF(K88="NON-HAZARDOUS","N/A",(D105*D105*L70)/(L66-K70)^2))</f>
        <v>N/A</v>
      </c>
      <c r="N91" s="182"/>
      <c r="O91" s="68"/>
      <c r="P91" s="61"/>
      <c r="Q91" s="65"/>
      <c r="R91" s="116"/>
      <c r="S91" s="65"/>
      <c r="T91" s="65"/>
      <c r="U91" s="64"/>
      <c r="V91" s="65"/>
      <c r="W91" s="64"/>
      <c r="X91" s="116"/>
      <c r="Y91" s="116"/>
      <c r="Z91" s="116"/>
      <c r="AA91" s="116"/>
      <c r="AB91" s="116"/>
      <c r="AC91" s="116"/>
    </row>
    <row r="92" spans="1:29" ht="15" customHeight="1" thickTop="1">
      <c r="A92" s="178"/>
      <c r="B92" s="135" t="s">
        <v>27</v>
      </c>
      <c r="C92" s="222"/>
      <c r="D92" s="138" t="s">
        <v>6</v>
      </c>
      <c r="E92" s="181"/>
      <c r="F92" s="181"/>
      <c r="G92" s="135" t="s">
        <v>27</v>
      </c>
      <c r="H92" s="222"/>
      <c r="I92" s="138" t="s">
        <v>6</v>
      </c>
      <c r="J92" s="181"/>
      <c r="K92" s="181"/>
      <c r="L92" s="181"/>
      <c r="M92" s="181"/>
      <c r="N92" s="182"/>
      <c r="O92" s="68"/>
      <c r="P92" s="61"/>
      <c r="Q92" s="65"/>
      <c r="R92" s="116"/>
      <c r="S92" s="65"/>
      <c r="T92" s="65"/>
      <c r="U92" s="64"/>
      <c r="V92" s="65"/>
      <c r="W92" s="64"/>
      <c r="X92" s="116"/>
      <c r="Y92" s="116"/>
      <c r="Z92" s="116"/>
      <c r="AA92" s="116"/>
      <c r="AB92" s="116"/>
      <c r="AC92" s="116"/>
    </row>
    <row r="93" spans="1:29" ht="15" customHeight="1">
      <c r="A93" s="178"/>
      <c r="B93" s="135" t="s">
        <v>34</v>
      </c>
      <c r="C93" s="222"/>
      <c r="D93" s="138" t="s">
        <v>6</v>
      </c>
      <c r="E93" s="181"/>
      <c r="F93" s="181"/>
      <c r="G93" s="135" t="s">
        <v>34</v>
      </c>
      <c r="H93" s="222"/>
      <c r="I93" s="138" t="s">
        <v>6</v>
      </c>
      <c r="J93" s="181"/>
      <c r="K93" s="181"/>
      <c r="L93" s="181"/>
      <c r="M93" s="181"/>
      <c r="N93" s="182"/>
      <c r="O93" s="68"/>
      <c r="P93" s="61"/>
      <c r="Q93" s="65"/>
      <c r="R93" s="116"/>
      <c r="S93" s="65"/>
      <c r="T93" s="65"/>
      <c r="U93" s="64"/>
      <c r="V93" s="65"/>
      <c r="W93" s="64"/>
      <c r="X93" s="116"/>
      <c r="Y93" s="116"/>
      <c r="Z93" s="116"/>
      <c r="AA93" s="116"/>
      <c r="AB93" s="116"/>
      <c r="AC93" s="116"/>
    </row>
    <row r="94" spans="1:29" ht="15" customHeight="1">
      <c r="A94" s="126"/>
      <c r="B94" s="135" t="s">
        <v>35</v>
      </c>
      <c r="C94" s="222"/>
      <c r="D94" s="138" t="s">
        <v>6</v>
      </c>
      <c r="E94" s="181"/>
      <c r="F94" s="181"/>
      <c r="G94" s="135" t="s">
        <v>35</v>
      </c>
      <c r="H94" s="222"/>
      <c r="I94" s="138" t="s">
        <v>6</v>
      </c>
      <c r="J94" s="181"/>
      <c r="K94" s="181"/>
      <c r="L94" s="181"/>
      <c r="M94" s="181"/>
      <c r="N94" s="182"/>
      <c r="O94" s="68"/>
      <c r="P94" s="61"/>
      <c r="Q94" s="65"/>
      <c r="R94" s="116"/>
      <c r="S94" s="65"/>
      <c r="T94" s="65"/>
      <c r="U94" s="64"/>
      <c r="V94" s="65"/>
      <c r="W94" s="64"/>
      <c r="X94" s="116"/>
      <c r="Y94" s="116"/>
      <c r="Z94" s="116"/>
      <c r="AA94" s="116"/>
      <c r="AB94" s="116"/>
      <c r="AC94" s="116"/>
    </row>
    <row r="95" spans="1:29" ht="15" customHeight="1">
      <c r="A95" s="126"/>
      <c r="B95" s="135" t="s">
        <v>36</v>
      </c>
      <c r="C95" s="222"/>
      <c r="D95" s="138" t="s">
        <v>6</v>
      </c>
      <c r="E95" s="181"/>
      <c r="F95" s="181"/>
      <c r="G95" s="135" t="s">
        <v>36</v>
      </c>
      <c r="H95" s="222"/>
      <c r="I95" s="138" t="s">
        <v>6</v>
      </c>
      <c r="J95" s="181"/>
      <c r="K95" s="181"/>
      <c r="L95" s="181"/>
      <c r="M95" s="181"/>
      <c r="N95" s="182"/>
      <c r="O95" s="68"/>
      <c r="P95" s="61"/>
      <c r="Q95" s="65"/>
      <c r="R95" s="116"/>
      <c r="S95" s="65"/>
      <c r="T95" s="65"/>
      <c r="U95" s="64"/>
      <c r="V95" s="65"/>
      <c r="W95" s="64"/>
      <c r="X95" s="116"/>
      <c r="Y95" s="116"/>
      <c r="Z95" s="116"/>
      <c r="AA95" s="116"/>
      <c r="AB95" s="116"/>
      <c r="AC95" s="116"/>
    </row>
    <row r="96" spans="1:29" ht="15" customHeight="1">
      <c r="A96" s="126"/>
      <c r="B96" s="135" t="s">
        <v>38</v>
      </c>
      <c r="C96" s="222"/>
      <c r="D96" s="138" t="s">
        <v>6</v>
      </c>
      <c r="E96" s="181"/>
      <c r="F96" s="181"/>
      <c r="G96" s="135" t="s">
        <v>38</v>
      </c>
      <c r="H96" s="222"/>
      <c r="I96" s="138" t="s">
        <v>6</v>
      </c>
      <c r="J96" s="181"/>
      <c r="K96" s="181"/>
      <c r="L96" s="181"/>
      <c r="M96" s="181"/>
      <c r="N96" s="182"/>
      <c r="O96" s="68"/>
      <c r="P96" s="61"/>
      <c r="Q96" s="65"/>
      <c r="R96" s="116"/>
      <c r="S96" s="65"/>
      <c r="T96" s="65"/>
      <c r="U96" s="64"/>
      <c r="V96" s="65"/>
      <c r="W96" s="64"/>
      <c r="X96" s="116"/>
      <c r="Y96" s="116"/>
      <c r="Z96" s="116"/>
      <c r="AA96" s="116"/>
      <c r="AB96" s="116"/>
      <c r="AC96" s="116"/>
    </row>
    <row r="97" spans="1:29" ht="15" customHeight="1">
      <c r="A97" s="126"/>
      <c r="B97" s="219" t="s">
        <v>39</v>
      </c>
      <c r="C97" s="222"/>
      <c r="D97" s="138" t="s">
        <v>6</v>
      </c>
      <c r="E97" s="181"/>
      <c r="F97" s="181"/>
      <c r="G97" s="145" t="s">
        <v>39</v>
      </c>
      <c r="H97" s="226"/>
      <c r="I97" s="138" t="s">
        <v>6</v>
      </c>
      <c r="J97" s="181"/>
      <c r="K97" s="181"/>
      <c r="L97" s="181"/>
      <c r="M97" s="181"/>
      <c r="N97" s="182"/>
      <c r="O97" s="61"/>
      <c r="P97" s="61"/>
      <c r="Q97" s="65"/>
      <c r="R97" s="116"/>
      <c r="S97" s="65"/>
      <c r="T97" s="65"/>
      <c r="U97" s="64"/>
      <c r="V97" s="65"/>
      <c r="W97" s="64"/>
      <c r="X97" s="116"/>
      <c r="Y97" s="116"/>
      <c r="Z97" s="116"/>
      <c r="AA97" s="116"/>
      <c r="AB97" s="116"/>
      <c r="AC97" s="116"/>
    </row>
    <row r="98" spans="1:29" ht="15" customHeight="1">
      <c r="A98" s="126"/>
      <c r="B98" s="150" t="s">
        <v>60</v>
      </c>
      <c r="C98" s="223"/>
      <c r="D98" s="151">
        <v>0.6666666666666666</v>
      </c>
      <c r="E98" s="181"/>
      <c r="F98" s="181"/>
      <c r="G98" s="218" t="s">
        <v>60</v>
      </c>
      <c r="H98" s="227"/>
      <c r="I98" s="220"/>
      <c r="J98" s="181"/>
      <c r="K98" s="181"/>
      <c r="L98" s="181"/>
      <c r="M98" s="181"/>
      <c r="N98" s="182"/>
      <c r="O98" s="61"/>
      <c r="Q98" s="116"/>
      <c r="R98" s="116"/>
      <c r="S98" s="65"/>
      <c r="T98" s="65"/>
      <c r="U98" s="64"/>
      <c r="V98" s="65"/>
      <c r="W98" s="64"/>
      <c r="X98" s="116"/>
      <c r="Y98" s="116"/>
      <c r="Z98" s="116"/>
      <c r="AA98" s="116"/>
      <c r="AB98" s="116"/>
      <c r="AC98" s="116"/>
    </row>
    <row r="99" spans="1:29" ht="15" customHeight="1" thickBot="1">
      <c r="A99" s="161"/>
      <c r="B99" s="214"/>
      <c r="C99" s="215"/>
      <c r="D99" s="214"/>
      <c r="E99" s="216"/>
      <c r="F99" s="216"/>
      <c r="G99" s="216"/>
      <c r="H99" s="215"/>
      <c r="I99" s="216"/>
      <c r="J99" s="216"/>
      <c r="K99" s="216"/>
      <c r="L99" s="216"/>
      <c r="M99" s="216"/>
      <c r="N99" s="217"/>
      <c r="Q99" s="116"/>
      <c r="R99" s="116"/>
      <c r="S99" s="65"/>
      <c r="T99" s="65"/>
      <c r="U99" s="64"/>
      <c r="V99" s="65"/>
      <c r="W99" s="64"/>
      <c r="X99" s="116"/>
      <c r="Y99" s="116"/>
      <c r="Z99" s="116"/>
      <c r="AA99" s="116"/>
      <c r="AB99" s="116"/>
      <c r="AC99" s="116"/>
    </row>
    <row r="100" spans="1:14" ht="20.25" customHeight="1" thickBot="1">
      <c r="A100" s="280" t="s">
        <v>67</v>
      </c>
      <c r="B100" s="281"/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281"/>
      <c r="N100" s="282"/>
    </row>
    <row r="101" spans="1:14" ht="15.75">
      <c r="A101" s="251"/>
      <c r="B101" s="252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3"/>
    </row>
    <row r="102" spans="1:14" ht="15.75">
      <c r="A102" s="254"/>
      <c r="B102" s="255"/>
      <c r="C102" s="256"/>
      <c r="D102" s="257" t="s">
        <v>2</v>
      </c>
      <c r="E102" s="256"/>
      <c r="F102" s="256"/>
      <c r="G102" s="257" t="s">
        <v>3</v>
      </c>
      <c r="H102" s="256"/>
      <c r="I102" s="256"/>
      <c r="J102" s="256"/>
      <c r="K102" s="258" t="s">
        <v>4</v>
      </c>
      <c r="L102" s="140"/>
      <c r="M102" s="140"/>
      <c r="N102" s="259"/>
    </row>
    <row r="103" spans="1:14" ht="15.75">
      <c r="A103" s="254"/>
      <c r="B103" s="260"/>
      <c r="C103" s="261"/>
      <c r="D103" s="262" t="s">
        <v>9</v>
      </c>
      <c r="E103" s="261"/>
      <c r="F103" s="261"/>
      <c r="G103" s="262" t="s">
        <v>8</v>
      </c>
      <c r="H103" s="261"/>
      <c r="I103" s="261"/>
      <c r="J103" s="261"/>
      <c r="K103" s="263" t="s">
        <v>9</v>
      </c>
      <c r="L103" s="140"/>
      <c r="M103" s="140"/>
      <c r="N103" s="259"/>
    </row>
    <row r="104" spans="1:14" ht="15.75">
      <c r="A104" s="254"/>
      <c r="B104" s="140" t="s">
        <v>69</v>
      </c>
      <c r="C104" s="140"/>
      <c r="D104" s="264">
        <f>CHOOSE(COUNT(C13:C17,C21:C25,H13:H17,H21:H25)-1,K104,K105,K106,K107,K108,K109,K110,K111,K112,K113,K114,K115,K116,K117,K118,K119,K120,K121,K122,K123,K124,K125,K126,K127,K128,K129,K130,K131,K132)</f>
        <v>1.638</v>
      </c>
      <c r="E104" s="140"/>
      <c r="F104" s="140"/>
      <c r="G104" s="271">
        <v>1</v>
      </c>
      <c r="H104" s="272"/>
      <c r="I104" s="272"/>
      <c r="J104" s="272"/>
      <c r="K104" s="273">
        <v>3.078</v>
      </c>
      <c r="L104" s="140"/>
      <c r="M104" s="140"/>
      <c r="N104" s="259"/>
    </row>
    <row r="105" spans="1:14" ht="15.75">
      <c r="A105" s="254"/>
      <c r="B105" s="140" t="s">
        <v>72</v>
      </c>
      <c r="C105" s="140"/>
      <c r="D105" s="264">
        <f>CHOOSE(COUNT(C65:C79,C83:C97,H65:H79,H83:H97)-1,K104,K105,K106,K107,K108,K109,K110,K111,K112,K113,K114,K115,K116,K117,K118,K119,K120,K121,K122,K123,K124,K125,K126,K127,K128,K129,K130,K131,K132)</f>
        <v>1.397</v>
      </c>
      <c r="E105" s="140"/>
      <c r="F105" s="140"/>
      <c r="G105" s="271">
        <v>2</v>
      </c>
      <c r="H105" s="272"/>
      <c r="I105" s="272"/>
      <c r="J105" s="272"/>
      <c r="K105" s="273">
        <v>1.886</v>
      </c>
      <c r="L105" s="140"/>
      <c r="M105" s="140"/>
      <c r="N105" s="259"/>
    </row>
    <row r="106" spans="1:14" ht="15.75">
      <c r="A106" s="254"/>
      <c r="B106" s="265"/>
      <c r="C106" s="140"/>
      <c r="D106" s="140"/>
      <c r="E106" s="140"/>
      <c r="F106" s="140"/>
      <c r="G106" s="271">
        <v>3</v>
      </c>
      <c r="H106" s="272"/>
      <c r="I106" s="272"/>
      <c r="J106" s="272"/>
      <c r="K106" s="273">
        <v>1.638</v>
      </c>
      <c r="L106" s="140"/>
      <c r="M106" s="140"/>
      <c r="N106" s="259"/>
    </row>
    <row r="107" spans="1:14" ht="15.75">
      <c r="A107" s="254"/>
      <c r="B107" s="140"/>
      <c r="C107" s="140"/>
      <c r="D107" s="140"/>
      <c r="E107" s="140"/>
      <c r="F107" s="140"/>
      <c r="G107" s="271">
        <v>4</v>
      </c>
      <c r="H107" s="272"/>
      <c r="I107" s="272"/>
      <c r="J107" s="272"/>
      <c r="K107" s="273">
        <v>1.533</v>
      </c>
      <c r="L107" s="140"/>
      <c r="M107" s="140"/>
      <c r="N107" s="259"/>
    </row>
    <row r="108" spans="1:14" ht="15.75">
      <c r="A108" s="254"/>
      <c r="B108" s="140"/>
      <c r="C108" s="140"/>
      <c r="D108" s="140"/>
      <c r="E108" s="140"/>
      <c r="F108" s="140"/>
      <c r="G108" s="271">
        <v>5</v>
      </c>
      <c r="H108" s="272"/>
      <c r="I108" s="272"/>
      <c r="J108" s="272"/>
      <c r="K108" s="273">
        <v>1.476</v>
      </c>
      <c r="L108" s="140"/>
      <c r="M108" s="140"/>
      <c r="N108" s="259"/>
    </row>
    <row r="109" spans="1:14" ht="15.75">
      <c r="A109" s="254"/>
      <c r="B109" s="140"/>
      <c r="C109" s="140"/>
      <c r="D109" s="140"/>
      <c r="E109" s="140"/>
      <c r="F109" s="140"/>
      <c r="G109" s="271">
        <v>6</v>
      </c>
      <c r="H109" s="272"/>
      <c r="I109" s="272"/>
      <c r="J109" s="272"/>
      <c r="K109" s="273">
        <v>1.44</v>
      </c>
      <c r="L109" s="140"/>
      <c r="M109" s="140"/>
      <c r="N109" s="259"/>
    </row>
    <row r="110" spans="1:14" ht="15.75">
      <c r="A110" s="254"/>
      <c r="B110" s="140"/>
      <c r="C110" s="140"/>
      <c r="D110" s="140"/>
      <c r="E110" s="140"/>
      <c r="F110" s="140"/>
      <c r="G110" s="271">
        <v>7</v>
      </c>
      <c r="H110" s="272"/>
      <c r="I110" s="272"/>
      <c r="J110" s="272"/>
      <c r="K110" s="273">
        <v>1.415</v>
      </c>
      <c r="L110" s="140"/>
      <c r="M110" s="140"/>
      <c r="N110" s="259"/>
    </row>
    <row r="111" spans="1:14" ht="15.75">
      <c r="A111" s="254"/>
      <c r="B111" s="140"/>
      <c r="C111" s="140"/>
      <c r="D111" s="140"/>
      <c r="E111" s="140"/>
      <c r="F111" s="140"/>
      <c r="G111" s="271">
        <v>8</v>
      </c>
      <c r="H111" s="272"/>
      <c r="I111" s="272"/>
      <c r="J111" s="272"/>
      <c r="K111" s="273">
        <v>1.397</v>
      </c>
      <c r="L111" s="140"/>
      <c r="M111" s="140"/>
      <c r="N111" s="259"/>
    </row>
    <row r="112" spans="1:14" ht="15.75">
      <c r="A112" s="254"/>
      <c r="B112" s="140"/>
      <c r="C112" s="140"/>
      <c r="D112" s="140"/>
      <c r="E112" s="140"/>
      <c r="F112" s="140"/>
      <c r="G112" s="271">
        <v>9</v>
      </c>
      <c r="H112" s="272"/>
      <c r="I112" s="272"/>
      <c r="J112" s="272"/>
      <c r="K112" s="273">
        <v>1.383</v>
      </c>
      <c r="L112" s="140"/>
      <c r="M112" s="140"/>
      <c r="N112" s="259"/>
    </row>
    <row r="113" spans="1:14" ht="15.75">
      <c r="A113" s="254"/>
      <c r="B113" s="140" t="s">
        <v>18</v>
      </c>
      <c r="C113" s="140"/>
      <c r="D113" s="140"/>
      <c r="E113" s="140"/>
      <c r="F113" s="140"/>
      <c r="G113" s="271">
        <v>10</v>
      </c>
      <c r="H113" s="272"/>
      <c r="I113" s="272"/>
      <c r="J113" s="272"/>
      <c r="K113" s="273">
        <v>1.372</v>
      </c>
      <c r="L113" s="140"/>
      <c r="M113" s="140"/>
      <c r="N113" s="259"/>
    </row>
    <row r="114" spans="1:14" ht="15.75">
      <c r="A114" s="254"/>
      <c r="B114" s="140"/>
      <c r="C114" s="140"/>
      <c r="D114" s="140"/>
      <c r="E114" s="140"/>
      <c r="F114" s="140"/>
      <c r="G114" s="271">
        <v>11</v>
      </c>
      <c r="H114" s="272"/>
      <c r="I114" s="272"/>
      <c r="J114" s="272"/>
      <c r="K114" s="273">
        <v>1.363</v>
      </c>
      <c r="L114" s="140"/>
      <c r="M114" s="140"/>
      <c r="N114" s="259"/>
    </row>
    <row r="115" spans="1:14" ht="15.75">
      <c r="A115" s="254"/>
      <c r="B115" s="140"/>
      <c r="C115" s="140"/>
      <c r="D115" s="140"/>
      <c r="E115" s="140"/>
      <c r="F115" s="140"/>
      <c r="G115" s="271">
        <v>12</v>
      </c>
      <c r="H115" s="272"/>
      <c r="I115" s="272"/>
      <c r="J115" s="272"/>
      <c r="K115" s="273">
        <v>1.356</v>
      </c>
      <c r="L115" s="140"/>
      <c r="M115" s="140"/>
      <c r="N115" s="259"/>
    </row>
    <row r="116" spans="1:14" ht="15.75">
      <c r="A116" s="254"/>
      <c r="B116" s="140"/>
      <c r="C116" s="140"/>
      <c r="D116" s="140"/>
      <c r="E116" s="140"/>
      <c r="F116" s="140"/>
      <c r="G116" s="271">
        <v>13</v>
      </c>
      <c r="H116" s="272"/>
      <c r="I116" s="272"/>
      <c r="J116" s="272"/>
      <c r="K116" s="273">
        <v>1.35</v>
      </c>
      <c r="L116" s="140"/>
      <c r="M116" s="140"/>
      <c r="N116" s="259"/>
    </row>
    <row r="117" spans="1:14" ht="15.75">
      <c r="A117" s="254"/>
      <c r="B117" s="140"/>
      <c r="C117" s="140"/>
      <c r="D117" s="140"/>
      <c r="E117" s="140"/>
      <c r="F117" s="140"/>
      <c r="G117" s="271">
        <v>14</v>
      </c>
      <c r="H117" s="272"/>
      <c r="I117" s="272"/>
      <c r="J117" s="272"/>
      <c r="K117" s="273">
        <v>1.345</v>
      </c>
      <c r="L117" s="140"/>
      <c r="M117" s="140"/>
      <c r="N117" s="259"/>
    </row>
    <row r="118" spans="1:14" ht="15.75">
      <c r="A118" s="254"/>
      <c r="B118" s="140"/>
      <c r="C118" s="140"/>
      <c r="D118" s="140"/>
      <c r="E118" s="140"/>
      <c r="F118" s="140"/>
      <c r="G118" s="271">
        <v>15</v>
      </c>
      <c r="H118" s="272"/>
      <c r="I118" s="272"/>
      <c r="J118" s="272"/>
      <c r="K118" s="273">
        <v>1.341</v>
      </c>
      <c r="L118" s="140"/>
      <c r="M118" s="140"/>
      <c r="N118" s="259"/>
    </row>
    <row r="119" spans="1:14" ht="15.75">
      <c r="A119" s="254"/>
      <c r="B119" s="140"/>
      <c r="C119" s="140"/>
      <c r="D119" s="140"/>
      <c r="E119" s="140"/>
      <c r="F119" s="140"/>
      <c r="G119" s="271">
        <v>16</v>
      </c>
      <c r="H119" s="272"/>
      <c r="I119" s="272"/>
      <c r="J119" s="272"/>
      <c r="K119" s="273">
        <v>1.337</v>
      </c>
      <c r="L119" s="140"/>
      <c r="M119" s="140"/>
      <c r="N119" s="259"/>
    </row>
    <row r="120" spans="1:14" ht="15.75">
      <c r="A120" s="254"/>
      <c r="B120" s="140"/>
      <c r="C120" s="140"/>
      <c r="D120" s="140"/>
      <c r="E120" s="140"/>
      <c r="F120" s="140"/>
      <c r="G120" s="271">
        <v>17</v>
      </c>
      <c r="H120" s="272"/>
      <c r="I120" s="272"/>
      <c r="J120" s="272"/>
      <c r="K120" s="273">
        <v>1.333</v>
      </c>
      <c r="L120" s="140"/>
      <c r="M120" s="140"/>
      <c r="N120" s="259"/>
    </row>
    <row r="121" spans="1:14" ht="15.75">
      <c r="A121" s="254"/>
      <c r="B121" s="140"/>
      <c r="C121" s="140"/>
      <c r="D121" s="140"/>
      <c r="E121" s="140"/>
      <c r="F121" s="140"/>
      <c r="G121" s="271">
        <v>18</v>
      </c>
      <c r="H121" s="272"/>
      <c r="I121" s="272"/>
      <c r="J121" s="272"/>
      <c r="K121" s="273">
        <v>1.33</v>
      </c>
      <c r="L121" s="140"/>
      <c r="M121" s="140"/>
      <c r="N121" s="259"/>
    </row>
    <row r="122" spans="1:14" ht="15.75">
      <c r="A122" s="254"/>
      <c r="B122" s="140"/>
      <c r="C122" s="140"/>
      <c r="D122" s="140"/>
      <c r="E122" s="140"/>
      <c r="F122" s="140"/>
      <c r="G122" s="271">
        <v>19</v>
      </c>
      <c r="H122" s="272"/>
      <c r="I122" s="272"/>
      <c r="J122" s="272"/>
      <c r="K122" s="273">
        <v>1.328</v>
      </c>
      <c r="L122" s="140"/>
      <c r="M122" s="140"/>
      <c r="N122" s="259"/>
    </row>
    <row r="123" spans="1:14" ht="15.75">
      <c r="A123" s="254"/>
      <c r="B123" s="140"/>
      <c r="C123" s="140"/>
      <c r="D123" s="140"/>
      <c r="E123" s="140"/>
      <c r="F123" s="140"/>
      <c r="G123" s="271">
        <v>20</v>
      </c>
      <c r="H123" s="272"/>
      <c r="I123" s="272"/>
      <c r="J123" s="272"/>
      <c r="K123" s="273">
        <v>1.325</v>
      </c>
      <c r="L123" s="140"/>
      <c r="M123" s="140"/>
      <c r="N123" s="259"/>
    </row>
    <row r="124" spans="1:14" ht="15.75">
      <c r="A124" s="254"/>
      <c r="B124" s="140"/>
      <c r="C124" s="140"/>
      <c r="D124" s="140"/>
      <c r="E124" s="140"/>
      <c r="F124" s="140"/>
      <c r="G124" s="271">
        <v>21</v>
      </c>
      <c r="H124" s="272"/>
      <c r="I124" s="272"/>
      <c r="J124" s="272"/>
      <c r="K124" s="273">
        <v>1.323</v>
      </c>
      <c r="L124" s="140"/>
      <c r="M124" s="140"/>
      <c r="N124" s="259"/>
    </row>
    <row r="125" spans="1:14" ht="15.75">
      <c r="A125" s="254"/>
      <c r="B125" s="140"/>
      <c r="C125" s="140"/>
      <c r="D125" s="140"/>
      <c r="E125" s="140"/>
      <c r="F125" s="140"/>
      <c r="G125" s="271">
        <v>22</v>
      </c>
      <c r="H125" s="272"/>
      <c r="I125" s="272"/>
      <c r="J125" s="272"/>
      <c r="K125" s="273">
        <v>1.321</v>
      </c>
      <c r="L125" s="140"/>
      <c r="M125" s="140"/>
      <c r="N125" s="259"/>
    </row>
    <row r="126" spans="1:14" ht="15.75">
      <c r="A126" s="254"/>
      <c r="B126" s="140"/>
      <c r="C126" s="140"/>
      <c r="D126" s="140"/>
      <c r="E126" s="140"/>
      <c r="F126" s="140"/>
      <c r="G126" s="271">
        <v>23</v>
      </c>
      <c r="H126" s="272"/>
      <c r="I126" s="272"/>
      <c r="J126" s="272"/>
      <c r="K126" s="273">
        <v>1.319</v>
      </c>
      <c r="L126" s="140"/>
      <c r="M126" s="140"/>
      <c r="N126" s="259"/>
    </row>
    <row r="127" spans="1:14" ht="15.75">
      <c r="A127" s="254"/>
      <c r="B127" s="140"/>
      <c r="C127" s="140"/>
      <c r="D127" s="140"/>
      <c r="E127" s="140"/>
      <c r="F127" s="140"/>
      <c r="G127" s="271">
        <v>24</v>
      </c>
      <c r="H127" s="272"/>
      <c r="I127" s="272"/>
      <c r="J127" s="272"/>
      <c r="K127" s="273">
        <v>1.318</v>
      </c>
      <c r="L127" s="140"/>
      <c r="M127" s="140"/>
      <c r="N127" s="259"/>
    </row>
    <row r="128" spans="1:14" ht="15.75">
      <c r="A128" s="254"/>
      <c r="B128" s="140"/>
      <c r="C128" s="140"/>
      <c r="D128" s="140"/>
      <c r="E128" s="140"/>
      <c r="F128" s="140"/>
      <c r="G128" s="271">
        <v>25</v>
      </c>
      <c r="H128" s="272"/>
      <c r="I128" s="272"/>
      <c r="J128" s="272"/>
      <c r="K128" s="273">
        <v>1.316</v>
      </c>
      <c r="L128" s="140"/>
      <c r="M128" s="140"/>
      <c r="N128" s="259"/>
    </row>
    <row r="129" spans="1:14" ht="15.75">
      <c r="A129" s="254"/>
      <c r="B129" s="140"/>
      <c r="C129" s="140"/>
      <c r="D129" s="140"/>
      <c r="E129" s="140"/>
      <c r="F129" s="140"/>
      <c r="G129" s="271">
        <v>26</v>
      </c>
      <c r="H129" s="272"/>
      <c r="I129" s="272"/>
      <c r="J129" s="272"/>
      <c r="K129" s="273">
        <v>1.315</v>
      </c>
      <c r="L129" s="140"/>
      <c r="M129" s="140"/>
      <c r="N129" s="259"/>
    </row>
    <row r="130" spans="1:14" ht="15.75">
      <c r="A130" s="254"/>
      <c r="B130" s="140"/>
      <c r="C130" s="140"/>
      <c r="D130" s="140"/>
      <c r="E130" s="140"/>
      <c r="F130" s="140"/>
      <c r="G130" s="271">
        <v>27</v>
      </c>
      <c r="H130" s="272"/>
      <c r="I130" s="272"/>
      <c r="J130" s="272"/>
      <c r="K130" s="273">
        <v>1.314</v>
      </c>
      <c r="L130" s="140"/>
      <c r="M130" s="140"/>
      <c r="N130" s="259"/>
    </row>
    <row r="131" spans="1:14" ht="15.75">
      <c r="A131" s="254"/>
      <c r="B131" s="140"/>
      <c r="C131" s="140"/>
      <c r="D131" s="140"/>
      <c r="E131" s="140"/>
      <c r="F131" s="140"/>
      <c r="G131" s="271">
        <v>28</v>
      </c>
      <c r="H131" s="272"/>
      <c r="I131" s="272"/>
      <c r="J131" s="272"/>
      <c r="K131" s="273">
        <v>1.313</v>
      </c>
      <c r="L131" s="140"/>
      <c r="M131" s="140"/>
      <c r="N131" s="259"/>
    </row>
    <row r="132" spans="1:14" ht="16.5" thickBot="1">
      <c r="A132" s="266"/>
      <c r="B132" s="267"/>
      <c r="C132" s="267"/>
      <c r="D132" s="267"/>
      <c r="E132" s="267"/>
      <c r="F132" s="267"/>
      <c r="G132" s="270">
        <v>29</v>
      </c>
      <c r="H132" s="267"/>
      <c r="I132" s="267"/>
      <c r="J132" s="267"/>
      <c r="K132" s="268">
        <v>1.311</v>
      </c>
      <c r="L132" s="267"/>
      <c r="M132" s="267"/>
      <c r="N132" s="269"/>
    </row>
  </sheetData>
  <sheetProtection password="CB49" sheet="1" objects="1" scenarios="1"/>
  <mergeCells count="1">
    <mergeCell ref="A100:N100"/>
  </mergeCells>
  <printOptions/>
  <pageMargins left="0.75" right="0.75" top="0.5" bottom="0.75" header="0.5" footer="0.5"/>
  <pageSetup horizontalDpi="600" verticalDpi="600" orientation="landscape" scale="53" r:id="rId2"/>
  <headerFooter alignWithMargins="0">
    <oddHeader>&amp;C&amp;A</oddHeader>
    <oddFooter>&amp;LDHEC 3783  (07/2001)&amp;CPage &amp;P</oddFooter>
  </headerFooter>
  <rowBreaks count="2" manualBreakCount="2">
    <brk id="60" max="255" man="1"/>
    <brk id="99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cols>
    <col min="5" max="5" width="9.140625" style="1" customWidth="1"/>
  </cols>
  <sheetData/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BLWM</cp:lastModifiedBy>
  <cp:lastPrinted>2001-07-09T02:26:04Z</cp:lastPrinted>
  <dcterms:created xsi:type="dcterms:W3CDTF">1996-04-28T17:34:35Z</dcterms:created>
  <dcterms:modified xsi:type="dcterms:W3CDTF">2001-12-14T16:48:13Z</dcterms:modified>
  <cp:category/>
  <cp:version/>
  <cp:contentType/>
  <cp:contentStatus/>
</cp:coreProperties>
</file>