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10" yWindow="65416" windowWidth="17955" windowHeight="11760" activeTab="0"/>
  </bookViews>
  <sheets>
    <sheet name="Instructions Wood Waste" sheetId="1" r:id="rId1"/>
    <sheet name="Wood Waste Input" sheetId="2" r:id="rId2"/>
    <sheet name="Wood Waste Output" sheetId="3" r:id="rId3"/>
    <sheet name="Basis for Wood" sheetId="4" r:id="rId4"/>
    <sheet name="Rev" sheetId="5" r:id="rId5"/>
  </sheets>
  <externalReferences>
    <externalReference r:id="rId8"/>
    <externalReference r:id="rId9"/>
  </externalReferences>
  <definedNames>
    <definedName name="app">#REF!</definedName>
    <definedName name="bef">'Basis for Wood'!$B$13:$B$14</definedName>
    <definedName name="cd">#REF!</definedName>
    <definedName name="control">'Basis for Wood'!$B$29:$B$37</definedName>
    <definedName name="controls">'Basis for Wood'!$B$30:$B$37</definedName>
    <definedName name="formaldehyde">'[2]2007'!#REF!</definedName>
    <definedName name="formHAP3aldehyde">'[2]2007'!#REF!</definedName>
    <definedName name="fuel">#REF!</definedName>
    <definedName name="fuels">#REF!</definedName>
    <definedName name="hap1">'[2]2007'!#REF!</definedName>
    <definedName name="hap2">'[2]2007'!#REF!</definedName>
    <definedName name="hap3">'[2]2007'!#REF!</definedName>
    <definedName name="hap4">'[2]2007'!#REF!</definedName>
    <definedName name="hap5">'[2]2007'!#REF!</definedName>
    <definedName name="inherent">'Basis for Wood'!$G$30:$G$31</definedName>
    <definedName name="MEK">'[2]2007'!#REF!</definedName>
    <definedName name="MIBK">'[2]2007'!#REF!</definedName>
    <definedName name="moisture">'Basis for Wood'!$B$13:$B$13</definedName>
    <definedName name="moistures">'Basis for Wood'!$B$13:$B$14</definedName>
    <definedName name="month_1">'[1]Month 1'!$M$35</definedName>
    <definedName name="month_10">'[1]month10'!$O$46</definedName>
    <definedName name="month_11">'[1]month11'!$O$46</definedName>
    <definedName name="month_12">'[1]month12'!$O$46</definedName>
    <definedName name="month_2">'[1]Month 2'!$O$46</definedName>
    <definedName name="month_3">'[1]month3'!$O$46</definedName>
    <definedName name="month_4">'[1]month4'!$O$46</definedName>
    <definedName name="month_5">'[1]month5'!$O$46</definedName>
    <definedName name="month_6">'[1]month6'!$O$46</definedName>
    <definedName name="month_7">'[1]month7'!$O$46</definedName>
    <definedName name="month_8">'[1]month8'!$O$46</definedName>
    <definedName name="month_9">'[1]month9'!$O$46</definedName>
    <definedName name="nox">#REF!</definedName>
    <definedName name="operation">'Basis for Wood'!$B$23:$B$26</definedName>
    <definedName name="_xlnm.Print_Titles" localSheetId="1">'Wood Waste Input'!$B:$B</definedName>
    <definedName name="species">'Basis for Wood'!$B$3:$B$10</definedName>
    <definedName name="structure">'Basis for Wood'!$B$17:$B$20</definedName>
    <definedName name="throughput">'Basis for Wood'!$B$40:$B$42</definedName>
    <definedName name="toluene">'[2]2007'!#REF!</definedName>
    <definedName name="unit">#REF!</definedName>
    <definedName name="units">#REF!</definedName>
    <definedName name="wood">#REF!</definedName>
    <definedName name="xylene">'[2]2007'!#REF!</definedName>
  </definedNames>
  <calcPr fullCalcOnLoad="1"/>
</workbook>
</file>

<file path=xl/comments2.xml><?xml version="1.0" encoding="utf-8"?>
<comments xmlns="http://schemas.openxmlformats.org/spreadsheetml/2006/main">
  <authors>
    <author>singlemj</author>
  </authors>
  <commentList>
    <comment ref="D14" authorId="0">
      <text>
        <r>
          <rPr>
            <b/>
            <sz val="9"/>
            <rFont val="Tahoma"/>
            <family val="0"/>
          </rPr>
          <t>singlemj:</t>
        </r>
        <r>
          <rPr>
            <sz val="9"/>
            <rFont val="Tahoma"/>
            <family val="0"/>
          </rPr>
          <t xml:space="preserve">
If inputting manufacturer data and efficiency not provided, assume same efficiency for all pollutants.</t>
        </r>
      </text>
    </comment>
  </commentList>
</comments>
</file>

<file path=xl/comments4.xml><?xml version="1.0" encoding="utf-8"?>
<comments xmlns="http://schemas.openxmlformats.org/spreadsheetml/2006/main">
  <authors>
    <author>singlemj</author>
  </authors>
  <commentList>
    <comment ref="E29" authorId="0">
      <text>
        <r>
          <rPr>
            <b/>
            <sz val="9"/>
            <rFont val="Tahoma"/>
            <family val="0"/>
          </rPr>
          <t>singlemj:</t>
        </r>
        <r>
          <rPr>
            <sz val="9"/>
            <rFont val="Tahoma"/>
            <family val="0"/>
          </rPr>
          <t xml:space="preserve">
may need to use pm/pm10 percent if not using emission factor so account for particle size distribution that is missing</t>
        </r>
      </text>
    </comment>
  </commentList>
</comments>
</file>

<file path=xl/sharedStrings.xml><?xml version="1.0" encoding="utf-8"?>
<sst xmlns="http://schemas.openxmlformats.org/spreadsheetml/2006/main" count="138" uniqueCount="115">
  <si>
    <t>All Instructions are provided in red.</t>
  </si>
  <si>
    <t xml:space="preserve">Facility Name </t>
  </si>
  <si>
    <t>The name under which this particular facility or plant does business.</t>
  </si>
  <si>
    <t>Existing State Air Permit Number</t>
  </si>
  <si>
    <t>The existing South Carolina Air Permit Number.  If the facility is new or does not currently have a South Carolina Air Permit Number, leave this item blank.  A number will be assigned by the Bureau.</t>
  </si>
  <si>
    <t>The following items should be used to calculate emissions.</t>
  </si>
  <si>
    <t>Building Enclosure Efficiency</t>
  </si>
  <si>
    <t>Structure Efficiency</t>
  </si>
  <si>
    <t xml:space="preserve">Control Device/Collection Unit Efficiency </t>
  </si>
  <si>
    <t>Medium Efficiency Cyclone (pre-1995)</t>
  </si>
  <si>
    <t xml:space="preserve">Potential Operating Hours </t>
  </si>
  <si>
    <t>PM Emission Factor (lb/ton)</t>
  </si>
  <si>
    <t>Shredders/ Grinders/ Hoggers/ Shaving/ Screening</t>
  </si>
  <si>
    <t>Collection Unit</t>
  </si>
  <si>
    <t>List the name of each particulate matter collection unit. Each piece of equipment should have its own unique ID (alpha-numeric). This is an ID designated by the facility.</t>
  </si>
  <si>
    <t>PM Emissions (lb/hr)</t>
  </si>
  <si>
    <t>PM Emissions (TPY)</t>
  </si>
  <si>
    <t>Sawdust Collected</t>
  </si>
  <si>
    <t>PM/PM10</t>
  </si>
  <si>
    <t>PM</t>
  </si>
  <si>
    <t>Hours/Day</t>
  </si>
  <si>
    <t>Days/Year</t>
  </si>
  <si>
    <t>tons/hr</t>
  </si>
  <si>
    <t>Hickory</t>
  </si>
  <si>
    <t>Maple</t>
  </si>
  <si>
    <t>Mixed Wood</t>
  </si>
  <si>
    <t>Oak</t>
  </si>
  <si>
    <t>Yellow Pine</t>
  </si>
  <si>
    <t>White Pine</t>
  </si>
  <si>
    <t>Poplar</t>
  </si>
  <si>
    <t>Other</t>
  </si>
  <si>
    <t>INSTRUCTIONS ONLY DO NOT EDIT!</t>
  </si>
  <si>
    <r>
      <t>PM</t>
    </r>
    <r>
      <rPr>
        <b/>
        <vertAlign val="subscript"/>
        <sz val="10"/>
        <color indexed="10"/>
        <rFont val="Arial"/>
        <family val="2"/>
      </rPr>
      <t>10</t>
    </r>
  </si>
  <si>
    <r>
      <t>PM</t>
    </r>
    <r>
      <rPr>
        <b/>
        <vertAlign val="subscript"/>
        <sz val="10"/>
        <color indexed="10"/>
        <rFont val="Arial"/>
        <family val="2"/>
      </rPr>
      <t>2.5</t>
    </r>
  </si>
  <si>
    <t>Wood Species</t>
  </si>
  <si>
    <r>
      <t>PM</t>
    </r>
    <r>
      <rPr>
        <b/>
        <vertAlign val="subscript"/>
        <sz val="12"/>
        <rFont val="Times New Roman"/>
        <family val="1"/>
      </rPr>
      <t>10</t>
    </r>
    <r>
      <rPr>
        <b/>
        <sz val="12"/>
        <rFont val="Times New Roman"/>
        <family val="1"/>
      </rPr>
      <t xml:space="preserve"> Emission Factor (lb/ton)</t>
    </r>
  </si>
  <si>
    <r>
      <t>PM</t>
    </r>
    <r>
      <rPr>
        <b/>
        <vertAlign val="subscript"/>
        <sz val="12"/>
        <rFont val="Times New Roman"/>
        <family val="1"/>
      </rPr>
      <t>2.5</t>
    </r>
    <r>
      <rPr>
        <b/>
        <sz val="12"/>
        <rFont val="Times New Roman"/>
        <family val="1"/>
      </rPr>
      <t xml:space="preserve"> Emission Factor </t>
    </r>
    <r>
      <rPr>
        <b/>
        <sz val="12"/>
        <rFont val="Times New Roman"/>
        <family val="1"/>
      </rPr>
      <t xml:space="preserve">(lb/ton) </t>
    </r>
  </si>
  <si>
    <t>Baghouse (pre-1995)</t>
  </si>
  <si>
    <t>Baghouse (post-1995)</t>
  </si>
  <si>
    <t xml:space="preserve">PM </t>
  </si>
  <si>
    <t xml:space="preserve">PM10 </t>
  </si>
  <si>
    <t xml:space="preserve">PM2.5 </t>
  </si>
  <si>
    <t>Manufacturer Data</t>
  </si>
  <si>
    <t>Type of Operation</t>
  </si>
  <si>
    <t>Throughput Units</t>
  </si>
  <si>
    <t>bd-ft/hr</t>
  </si>
  <si>
    <t>sq-ft/hr</t>
  </si>
  <si>
    <t>Chip/Saw Dust Trailer (open mess body, w/o Roof, parked outside of building)</t>
  </si>
  <si>
    <t>Chip/Saw Dust Trailer (solid body w/ partial rear doors, parked outside of building)</t>
  </si>
  <si>
    <t>Woodwaste - Silo/ Storage Bin/ Truck Loadout</t>
  </si>
  <si>
    <t>Chip/Saw Dust Trailer (solid body w/ partial rear doors, parked within a 3-sided building or shed)</t>
  </si>
  <si>
    <t>None</t>
  </si>
  <si>
    <t>Inherent</t>
  </si>
  <si>
    <t>Yes</t>
  </si>
  <si>
    <t>No</t>
  </si>
  <si>
    <t>Control Device</t>
  </si>
  <si>
    <t>Old/Low Efficiency Cyclone</t>
  </si>
  <si>
    <t>Single/Multi Bag Portable Dust Collector</t>
  </si>
  <si>
    <t>High Efficiency Cyclone (post-1995)</t>
  </si>
  <si>
    <t>Uncontrolled</t>
  </si>
  <si>
    <t xml:space="preserve">PM Capture Efficiency (%) </t>
  </si>
  <si>
    <t>Controlled</t>
  </si>
  <si>
    <t xml:space="preserve">Collection Unit </t>
  </si>
  <si>
    <t>Potential Operating Time</t>
  </si>
  <si>
    <t xml:space="preserve">Is the Collection Device Inherent to the Process? </t>
  </si>
  <si>
    <t>Please read the "Instructions Tab Wood Waste" before completing this calculation Tab .</t>
  </si>
  <si>
    <t>Wood Working Emission Factors for Millwork Dry Wood (&lt;12% Moisture Content); Updated By SCDHEC BAQ 2013</t>
  </si>
  <si>
    <t>The Wood Waste Tab calculates the Potential to Emit from various woodworking Equipment.  It will calculate the emissions based on the amount of sawdust collected and the efficiency of the collection equipment.</t>
  </si>
  <si>
    <t>Please read this Instructions Tab before completing the calculation Tab.</t>
  </si>
  <si>
    <t>If the collection device meets the definition of inherent process equipment as provided below please select "yes" from the drop-down menu.  If it does not, please select "no".</t>
  </si>
  <si>
    <t>Inherent Process Equipment – equipment that is always being used and is necessary for the proper or safe functioning of the process or material recovery or transfer equipment that the owner or operator documents is installed and operated primarily for purpose other than compliance with air pollution regulations.</t>
  </si>
  <si>
    <t xml:space="preserve">Sawdust / Wood Chips Collected (TPY) </t>
  </si>
  <si>
    <t>Potential Emissions (TPY)</t>
  </si>
  <si>
    <t>Fine Milling &amp; Machining (Fine Sawing, Sanding)</t>
  </si>
  <si>
    <t>Coarse Milling &amp; Machining (Planing, Molding, Routing, Rough Sawing)</t>
  </si>
  <si>
    <t>Wood Working Emissions for Millwork Dry Wood Input</t>
  </si>
  <si>
    <t>Wood Working Emissions for Millwork Dry Wood Output</t>
  </si>
  <si>
    <t>Controlled Emissions (TPY)</t>
  </si>
  <si>
    <r>
      <t>PM</t>
    </r>
    <r>
      <rPr>
        <b/>
        <vertAlign val="subscript"/>
        <sz val="11"/>
        <rFont val="Arial"/>
        <family val="2"/>
      </rPr>
      <t>10</t>
    </r>
    <r>
      <rPr>
        <b/>
        <sz val="11"/>
        <rFont val="Arial"/>
        <family val="2"/>
      </rPr>
      <t xml:space="preserve"> Capture Efficiency (%) </t>
    </r>
  </si>
  <si>
    <r>
      <t>PM</t>
    </r>
    <r>
      <rPr>
        <b/>
        <vertAlign val="subscript"/>
        <sz val="11"/>
        <rFont val="Arial"/>
        <family val="2"/>
      </rPr>
      <t>2.5</t>
    </r>
    <r>
      <rPr>
        <b/>
        <sz val="11"/>
        <rFont val="Arial"/>
        <family val="2"/>
      </rPr>
      <t xml:space="preserve"> Capture Efficiency (%) </t>
    </r>
  </si>
  <si>
    <r>
      <t>PM</t>
    </r>
    <r>
      <rPr>
        <b/>
        <vertAlign val="subscript"/>
        <sz val="11"/>
        <rFont val="Arial"/>
        <family val="2"/>
      </rPr>
      <t>10</t>
    </r>
    <r>
      <rPr>
        <b/>
        <sz val="11"/>
        <rFont val="Arial"/>
        <family val="2"/>
      </rPr>
      <t xml:space="preserve"> Emissions (TPY)</t>
    </r>
  </si>
  <si>
    <r>
      <t>PM</t>
    </r>
    <r>
      <rPr>
        <b/>
        <vertAlign val="subscript"/>
        <sz val="11"/>
        <rFont val="Arial"/>
        <family val="2"/>
      </rPr>
      <t>10</t>
    </r>
    <r>
      <rPr>
        <b/>
        <sz val="11"/>
        <rFont val="Arial"/>
        <family val="2"/>
      </rPr>
      <t xml:space="preserve"> Emissions (lb/hr)</t>
    </r>
  </si>
  <si>
    <r>
      <t>PM</t>
    </r>
    <r>
      <rPr>
        <b/>
        <vertAlign val="subscript"/>
        <sz val="11"/>
        <rFont val="Arial"/>
        <family val="2"/>
      </rPr>
      <t>2.5</t>
    </r>
    <r>
      <rPr>
        <b/>
        <sz val="11"/>
        <rFont val="Arial"/>
        <family val="2"/>
      </rPr>
      <t xml:space="preserve"> Emissions (TPY)</t>
    </r>
  </si>
  <si>
    <r>
      <t>PM</t>
    </r>
    <r>
      <rPr>
        <b/>
        <vertAlign val="subscript"/>
        <sz val="11"/>
        <rFont val="Arial"/>
        <family val="2"/>
      </rPr>
      <t xml:space="preserve">2.5 </t>
    </r>
    <r>
      <rPr>
        <b/>
        <sz val="11"/>
        <rFont val="Arial"/>
        <family val="2"/>
      </rPr>
      <t>Emissions (lb/hr)</t>
    </r>
  </si>
  <si>
    <t>Potential Emissions (lb/hr)</t>
  </si>
  <si>
    <t>Controlled Emissions (lb/hr)</t>
  </si>
  <si>
    <t>Record of Revisions</t>
  </si>
  <si>
    <t>Date</t>
  </si>
  <si>
    <t>Revision</t>
  </si>
  <si>
    <t>Provide the maximum number of hours per day and days per year the woodworking operation is expected to operate. If the maximum hours are less than 24 or the maximum days are less than 365, please explain why.  The following are examples of why the maximum number of hours per day may be less than 24 or the maximum number of days per year may be less than 365 (this list is not all-inclusive):  The facility can only operate during daylight hours; the process is limited by another operation (i.e., a bottleneck), etc.</t>
  </si>
  <si>
    <t xml:space="preserve"> Please input the amount of sawdust captured or collected by each collection unit in units of tons per year.  Please be advised that if the facility has more than one collection unit, each unit will need to be input into the Table.  The total for the facility will then be calculated.</t>
  </si>
  <si>
    <t>Please use the drop-down menu to select the most appropriate control device/collection unit.  Once the unit is selected, the efficiencies will automatically be imported into the cells.  If the control device has a vendor or site specific efficiency, please select "other" from the drop-down menu to input the unit's efficiency.</t>
  </si>
  <si>
    <t>Wood Density (lb/bd-ft)</t>
  </si>
  <si>
    <t>Chip/Saw Dust Trailer (Solid Body w/ partial rear doors, parked within a 3-sided building or shed and uses water suppression over saw dust)</t>
  </si>
  <si>
    <t>DRY WOOD</t>
  </si>
  <si>
    <t>PM10</t>
  </si>
  <si>
    <t>PM2.5</t>
  </si>
  <si>
    <t>PLANING</t>
  </si>
  <si>
    <t>SHAVING/CHIPPING</t>
  </si>
  <si>
    <t>ROUGH SAWING</t>
  </si>
  <si>
    <t>FINE SAWING</t>
  </si>
  <si>
    <t>MILLING</t>
  </si>
  <si>
    <t>MOLDING</t>
  </si>
  <si>
    <t xml:space="preserve">SANDING </t>
  </si>
  <si>
    <t>Based on NCDENR</t>
  </si>
  <si>
    <t>Typical Percentages of wood waste</t>
  </si>
  <si>
    <t>Included with Molding</t>
  </si>
  <si>
    <t xml:space="preserve">Included with Rough Sawing </t>
  </si>
  <si>
    <t>WEIGHTED AVERAGE</t>
  </si>
  <si>
    <t>Percent of Woodwaste that is:</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</si>
  <si>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</si>
  <si>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Current Date</t>
  </si>
  <si>
    <t>Added a disclaimer and cells to input the current date</t>
  </si>
  <si>
    <t>Revised all tabs to reflect percentage of PM, PM10 and PM2.5 in the sawdust.</t>
  </si>
  <si>
    <t>Changed protection to allow formatting of rows and columns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</si>
</sst>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mm/dd/yy_)"/>
    <numFmt numFmtId="167" formatCode="#,##0.0_);\(#,##0.0\)"/>
    <numFmt numFmtId="168" formatCode="0.0_)"/>
    <numFmt numFmtId="169" formatCode="#,##0.000_);\(#,##0.000\)"/>
    <numFmt numFmtId="170" formatCode="0.00_)"/>
    <numFmt numFmtId="171" formatCode="0.000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0.000000"/>
    <numFmt numFmtId="178" formatCode="0.0%"/>
    <numFmt numFmtId="179" formatCode="_(* #,##0.0_);_(* \(#,##0.0\);_(* &quot;-&quot;??_);_(@_)"/>
    <numFmt numFmtId="180" formatCode="_(* #,##0_);_(* \(#,##0\);_(* &quot;-&quot;??_);_(@_)"/>
    <numFmt numFmtId="181" formatCode="#,##0.0"/>
    <numFmt numFmtId="182" formatCode="[$€-2]\ #,##0.00_);[Red]\([$€-2]\ #,##0.00\)"/>
    <numFmt numFmtId="183" formatCode="0.0000E+00"/>
    <numFmt numFmtId="184" formatCode="#,##0.0000"/>
    <numFmt numFmtId="185" formatCode="0.000%"/>
    <numFmt numFmtId="186" formatCode="0.00000000"/>
    <numFmt numFmtId="187" formatCode="0.0000000"/>
    <numFmt numFmtId="188" formatCode="0.0000%"/>
    <numFmt numFmtId="189" formatCode="[$-409]dddd\,\ mmmm\ dd\,\ yyyy"/>
    <numFmt numFmtId="190" formatCode="0.000000000"/>
    <numFmt numFmtId="191" formatCode="0.0000000000"/>
    <numFmt numFmtId="192" formatCode="0.00000000000"/>
    <numFmt numFmtId="193" formatCode="0.000E+00"/>
  </numFmts>
  <fonts count="35">
    <font>
      <sz val="10"/>
      <name val="Arial"/>
      <family val="0"/>
    </font>
    <font>
      <u val="single"/>
      <sz val="10"/>
      <color indexed="36"/>
      <name val="Arial"/>
      <family val="0"/>
    </font>
    <font>
      <u val="single"/>
      <sz val="10"/>
      <color indexed="12"/>
      <name val="Arial"/>
      <family val="0"/>
    </font>
    <font>
      <b/>
      <sz val="12"/>
      <name val="Times New Roman"/>
      <family val="1"/>
    </font>
    <font>
      <b/>
      <sz val="10"/>
      <name val="Arial"/>
      <family val="2"/>
    </font>
    <font>
      <sz val="8"/>
      <name val="Arial"/>
      <family val="0"/>
    </font>
    <font>
      <sz val="12"/>
      <name val="Times New Roman"/>
      <family val="1"/>
    </font>
    <font>
      <sz val="12"/>
      <color indexed="10"/>
      <name val="Times New Roman"/>
      <family val="1"/>
    </font>
    <font>
      <b/>
      <sz val="12"/>
      <name val="Arial"/>
      <family val="2"/>
    </font>
    <font>
      <b/>
      <vertAlign val="subscript"/>
      <sz val="12"/>
      <name val="Times New Roman"/>
      <family val="1"/>
    </font>
    <font>
      <b/>
      <sz val="10"/>
      <color indexed="10"/>
      <name val="Arial"/>
      <family val="2"/>
    </font>
    <font>
      <b/>
      <vertAlign val="subscript"/>
      <sz val="10"/>
      <color indexed="10"/>
      <name val="Arial"/>
      <family val="2"/>
    </font>
    <font>
      <sz val="9"/>
      <name val="Tahoma"/>
      <family val="0"/>
    </font>
    <font>
      <b/>
      <sz val="9"/>
      <name val="Tahoma"/>
      <family val="0"/>
    </font>
    <font>
      <sz val="12"/>
      <name val="Arial"/>
      <family val="2"/>
    </font>
    <font>
      <b/>
      <sz val="12"/>
      <color indexed="10"/>
      <name val="Arial"/>
      <family val="2"/>
    </font>
    <font>
      <sz val="12"/>
      <color indexed="10"/>
      <name val="Arial"/>
      <family val="2"/>
    </font>
    <font>
      <sz val="11"/>
      <name val="Arial"/>
      <family val="2"/>
    </font>
    <font>
      <sz val="12"/>
      <color indexed="48"/>
      <name val="Arial"/>
      <family val="2"/>
    </font>
    <font>
      <sz val="10"/>
      <color indexed="48"/>
      <name val="Arial"/>
      <family val="2"/>
    </font>
    <font>
      <b/>
      <sz val="12"/>
      <color indexed="14"/>
      <name val="Arial"/>
      <family val="2"/>
    </font>
    <font>
      <b/>
      <sz val="11"/>
      <name val="Arial"/>
      <family val="2"/>
    </font>
    <font>
      <b/>
      <vertAlign val="subscript"/>
      <sz val="11"/>
      <name val="Arial"/>
      <family val="2"/>
    </font>
    <font>
      <b/>
      <sz val="12"/>
      <color indexed="12"/>
      <name val="Arial"/>
      <family val="2"/>
    </font>
    <font>
      <b/>
      <sz val="10"/>
      <color indexed="12"/>
      <name val="Arial"/>
      <family val="2"/>
    </font>
    <font>
      <sz val="10"/>
      <color indexed="12"/>
      <name val="Arial"/>
      <family val="2"/>
    </font>
    <font>
      <sz val="10"/>
      <name val="Times New Roman"/>
      <family val="1"/>
    </font>
    <font>
      <sz val="11"/>
      <name val="Times New Roman"/>
      <family val="1"/>
    </font>
    <font>
      <sz val="11"/>
      <color indexed="10"/>
      <name val="Times New Roman"/>
      <family val="1"/>
    </font>
    <font>
      <b/>
      <i/>
      <sz val="12"/>
      <name val="Times New Roman"/>
      <family val="1"/>
    </font>
    <font>
      <sz val="12"/>
      <color indexed="12"/>
      <name val="Times New Roman"/>
      <family val="1"/>
    </font>
    <font>
      <b/>
      <sz val="12"/>
      <color indexed="12"/>
      <name val="Times New Roman"/>
      <family val="1"/>
    </font>
    <font>
      <i/>
      <sz val="12"/>
      <name val="Times New Roman"/>
      <family val="1"/>
    </font>
    <font>
      <i/>
      <sz val="8"/>
      <color indexed="48"/>
      <name val="Arial"/>
      <family val="2"/>
    </font>
    <font>
      <b/>
      <sz val="8"/>
      <name val="Arial"/>
      <family val="2"/>
    </font>
  </fonts>
  <fills count="6">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medium"/>
      <right style="medium"/>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8" fillId="0" borderId="0" xfId="0" applyFont="1" applyAlignment="1">
      <alignment horizontal="center" vertical="center"/>
    </xf>
    <xf numFmtId="2" fontId="6" fillId="0" borderId="1" xfId="0" applyNumberFormat="1" applyFont="1" applyBorder="1" applyAlignment="1" applyProtection="1">
      <alignment horizontal="center" vertical="center" wrapText="1"/>
      <protection/>
    </xf>
    <xf numFmtId="9" fontId="6" fillId="0" borderId="1" xfId="0" applyNumberFormat="1" applyFont="1" applyBorder="1" applyAlignment="1" applyProtection="1">
      <alignment horizontal="center" vertical="center" wrapText="1"/>
      <protection/>
    </xf>
    <xf numFmtId="178" fontId="6" fillId="0" borderId="1" xfId="0" applyNumberFormat="1" applyFont="1" applyBorder="1" applyAlignment="1" applyProtection="1">
      <alignment horizontal="center" vertical="center" wrapText="1"/>
      <protection/>
    </xf>
    <xf numFmtId="0" fontId="14" fillId="0" borderId="0" xfId="0" applyFont="1" applyAlignment="1">
      <alignment/>
    </xf>
    <xf numFmtId="0" fontId="15" fillId="0" borderId="0" xfId="0" applyFont="1" applyAlignment="1" applyProtection="1">
      <alignment horizontal="left"/>
      <protection locked="0"/>
    </xf>
    <xf numFmtId="0" fontId="16" fillId="0" borderId="0" xfId="0" applyFont="1" applyBorder="1" applyAlignment="1" applyProtection="1">
      <alignment horizontal="left"/>
      <protection locked="0"/>
    </xf>
    <xf numFmtId="0" fontId="14" fillId="0" borderId="0" xfId="0" applyFont="1" applyBorder="1" applyAlignment="1" applyProtection="1">
      <alignment horizontal="center"/>
      <protection locked="0"/>
    </xf>
    <xf numFmtId="0" fontId="16"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vertical="center"/>
      <protection locked="0"/>
    </xf>
    <xf numFmtId="0" fontId="14" fillId="0" borderId="0" xfId="0" applyFont="1" applyFill="1" applyBorder="1" applyAlignment="1" applyProtection="1">
      <alignment horizontal="right" vertical="center" wrapText="1"/>
      <protection locked="0"/>
    </xf>
    <xf numFmtId="0" fontId="14" fillId="0" borderId="0" xfId="0" applyFont="1" applyFill="1" applyAlignment="1" applyProtection="1">
      <alignment horizontal="left" vertical="center" wrapText="1"/>
      <protection locked="0"/>
    </xf>
    <xf numFmtId="0" fontId="17" fillId="0" borderId="0" xfId="0" applyFont="1" applyAlignment="1">
      <alignment/>
    </xf>
    <xf numFmtId="9" fontId="17" fillId="2" borderId="2" xfId="21" applyFont="1" applyFill="1" applyBorder="1" applyAlignment="1" applyProtection="1">
      <alignment horizontal="center" vertical="center" wrapText="1"/>
      <protection locked="0"/>
    </xf>
    <xf numFmtId="178" fontId="17" fillId="2" borderId="2" xfId="21"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3" borderId="0" xfId="0" applyFont="1" applyFill="1" applyAlignment="1" applyProtection="1">
      <alignment/>
      <protection locked="0"/>
    </xf>
    <xf numFmtId="0" fontId="15" fillId="0" borderId="0" xfId="0" applyFont="1" applyBorder="1" applyAlignment="1" applyProtection="1">
      <alignment horizontal="left"/>
      <protection locked="0"/>
    </xf>
    <xf numFmtId="0" fontId="16" fillId="0" borderId="0" xfId="0" applyFont="1" applyBorder="1" applyAlignment="1" applyProtection="1">
      <alignment horizontal="center"/>
      <protection locked="0"/>
    </xf>
    <xf numFmtId="0" fontId="14" fillId="0" borderId="0" xfId="0" applyFont="1" applyAlignment="1" applyProtection="1">
      <alignment/>
      <protection locked="0"/>
    </xf>
    <xf numFmtId="0" fontId="8" fillId="0" borderId="0"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wrapText="1"/>
      <protection locked="0"/>
    </xf>
    <xf numFmtId="0" fontId="14"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14" fillId="0" borderId="0" xfId="0" applyFont="1" applyBorder="1" applyAlignment="1" applyProtection="1">
      <alignment horizontal="right"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6" fillId="0" borderId="0" xfId="0" applyFont="1" applyAlignment="1">
      <alignment/>
    </xf>
    <xf numFmtId="0" fontId="14" fillId="0" borderId="0" xfId="0" applyFont="1" applyAlignment="1">
      <alignment horizontal="left" vertical="center"/>
    </xf>
    <xf numFmtId="0" fontId="14" fillId="0" borderId="0" xfId="0" applyFont="1" applyAlignment="1">
      <alignment vertical="center"/>
    </xf>
    <xf numFmtId="9" fontId="14" fillId="0" borderId="0" xfId="0" applyNumberFormat="1" applyFont="1" applyAlignment="1" applyProtection="1">
      <alignment horizontal="center" vertical="center" wrapText="1"/>
      <protection/>
    </xf>
    <xf numFmtId="0" fontId="16" fillId="0" borderId="0" xfId="0" applyFont="1" applyAlignment="1" applyProtection="1">
      <alignment horizontal="center" vertical="center" wrapText="1"/>
      <protection locked="0"/>
    </xf>
    <xf numFmtId="9" fontId="14" fillId="0" borderId="0" xfId="0" applyNumberFormat="1" applyFont="1" applyAlignment="1" applyProtection="1">
      <alignment horizontal="center" vertical="center" wrapText="1"/>
      <protection locked="0"/>
    </xf>
    <xf numFmtId="9" fontId="16" fillId="0" borderId="0" xfId="0" applyNumberFormat="1" applyFont="1" applyAlignment="1" applyProtection="1">
      <alignment horizontal="center" vertical="center" wrapText="1"/>
      <protection locked="0"/>
    </xf>
    <xf numFmtId="0" fontId="14" fillId="0" borderId="0" xfId="0" applyFont="1" applyFill="1" applyBorder="1" applyAlignment="1" applyProtection="1">
      <alignment vertical="center"/>
      <protection locked="0"/>
    </xf>
    <xf numFmtId="0" fontId="14" fillId="0" borderId="0" xfId="0" applyFont="1" applyAlignment="1" applyProtection="1">
      <alignment vertical="center" wrapText="1"/>
      <protection locked="0"/>
    </xf>
    <xf numFmtId="178" fontId="14" fillId="0" borderId="0" xfId="0" applyNumberFormat="1" applyFont="1" applyAlignment="1" applyProtection="1">
      <alignment horizontal="center" vertical="center" wrapText="1"/>
      <protection/>
    </xf>
    <xf numFmtId="0" fontId="14" fillId="0" borderId="0" xfId="0" applyFont="1" applyBorder="1" applyAlignment="1" applyProtection="1">
      <alignment horizontal="left" vertical="center" wrapText="1"/>
      <protection locked="0"/>
    </xf>
    <xf numFmtId="0" fontId="14" fillId="0" borderId="0" xfId="0" applyFont="1" applyBorder="1" applyAlignment="1" applyProtection="1">
      <alignment horizontal="right" vertical="center" wrapText="1"/>
      <protection locked="0"/>
    </xf>
    <xf numFmtId="0" fontId="8" fillId="0" borderId="0" xfId="0" applyFont="1" applyAlignment="1" applyProtection="1">
      <alignment horizontal="right" vertical="center" wrapText="1"/>
      <protection locked="0"/>
    </xf>
    <xf numFmtId="0" fontId="14" fillId="2" borderId="1" xfId="0" applyFont="1" applyFill="1" applyBorder="1" applyAlignment="1" applyProtection="1">
      <alignment horizontal="right" vertical="center" wrapText="1"/>
      <protection locked="0"/>
    </xf>
    <xf numFmtId="0" fontId="14" fillId="0" borderId="0" xfId="0" applyFont="1" applyFill="1" applyAlignment="1">
      <alignment/>
    </xf>
    <xf numFmtId="0" fontId="20" fillId="0" borderId="0" xfId="0" applyFont="1" applyAlignment="1">
      <alignment/>
    </xf>
    <xf numFmtId="0" fontId="14" fillId="0" borderId="0" xfId="0" applyFont="1" applyAlignment="1" applyProtection="1">
      <alignment horizontal="left"/>
      <protection locked="0"/>
    </xf>
    <xf numFmtId="0" fontId="15" fillId="0" borderId="0" xfId="0" applyFont="1" applyAlignment="1" applyProtection="1">
      <alignment horizontal="left" vertical="center" wrapText="1"/>
      <protection locked="0"/>
    </xf>
    <xf numFmtId="9" fontId="16" fillId="0" borderId="0" xfId="0" applyNumberFormat="1" applyFont="1" applyAlignment="1" applyProtection="1">
      <alignment vertical="center" wrapText="1"/>
      <protection locked="0"/>
    </xf>
    <xf numFmtId="0" fontId="16" fillId="0" borderId="0" xfId="0" applyFont="1" applyAlignment="1" applyProtection="1">
      <alignment vertical="center" wrapText="1"/>
      <protection locked="0"/>
    </xf>
    <xf numFmtId="0" fontId="17" fillId="2" borderId="1" xfId="0" applyFont="1" applyFill="1" applyBorder="1" applyAlignment="1" applyProtection="1">
      <alignment horizontal="center"/>
      <protection locked="0"/>
    </xf>
    <xf numFmtId="0" fontId="8" fillId="3" borderId="0" xfId="0" applyFont="1" applyFill="1" applyAlignment="1" applyProtection="1">
      <alignment/>
      <protection locked="0"/>
    </xf>
    <xf numFmtId="0" fontId="8"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horizontal="left"/>
      <protection/>
    </xf>
    <xf numFmtId="0" fontId="8" fillId="0" borderId="0" xfId="0" applyFont="1" applyAlignment="1" applyProtection="1">
      <alignment horizontal="right"/>
      <protection/>
    </xf>
    <xf numFmtId="0" fontId="8" fillId="0" borderId="0" xfId="0" applyFont="1" applyAlignment="1" applyProtection="1">
      <alignment horizontal="right" vertical="center" wrapText="1"/>
      <protection/>
    </xf>
    <xf numFmtId="0" fontId="0" fillId="0" borderId="0" xfId="0" applyAlignment="1" applyProtection="1">
      <alignment/>
      <protection/>
    </xf>
    <xf numFmtId="0" fontId="16" fillId="0" borderId="0" xfId="0" applyFont="1" applyBorder="1" applyAlignment="1" applyProtection="1">
      <alignment horizontal="center"/>
      <protection/>
    </xf>
    <xf numFmtId="0" fontId="8" fillId="0" borderId="0" xfId="0" applyFont="1" applyAlignment="1" applyProtection="1">
      <alignment horizontal="center" wrapText="1"/>
      <protection/>
    </xf>
    <xf numFmtId="0" fontId="14" fillId="0" borderId="0" xfId="0" applyFont="1" applyBorder="1" applyAlignment="1" applyProtection="1">
      <alignment horizontal="center"/>
      <protection/>
    </xf>
    <xf numFmtId="0" fontId="16" fillId="0" borderId="0" xfId="0" applyFont="1" applyBorder="1" applyAlignment="1" applyProtection="1">
      <alignment horizontal="left"/>
      <protection/>
    </xf>
    <xf numFmtId="0" fontId="0" fillId="0" borderId="0" xfId="0" applyFill="1" applyBorder="1" applyAlignment="1" applyProtection="1">
      <alignment/>
      <protection/>
    </xf>
    <xf numFmtId="0" fontId="10" fillId="0" borderId="0" xfId="0" applyFont="1" applyFill="1" applyBorder="1" applyAlignment="1" applyProtection="1">
      <alignment horizontal="center"/>
      <protection/>
    </xf>
    <xf numFmtId="0" fontId="4" fillId="4" borderId="1" xfId="0" applyFont="1" applyFill="1" applyBorder="1" applyAlignment="1" applyProtection="1">
      <alignment/>
      <protection/>
    </xf>
    <xf numFmtId="0" fontId="4" fillId="4" borderId="1"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2" fontId="4" fillId="0" borderId="0" xfId="0" applyNumberFormat="1" applyFont="1" applyFill="1" applyBorder="1" applyAlignment="1" applyProtection="1">
      <alignment horizontal="center"/>
      <protection/>
    </xf>
    <xf numFmtId="0" fontId="6" fillId="0" borderId="0" xfId="0" applyFont="1" applyAlignment="1" applyProtection="1">
      <alignment vertical="center"/>
      <protection/>
    </xf>
    <xf numFmtId="0" fontId="6" fillId="0" borderId="1" xfId="0" applyFont="1" applyBorder="1" applyAlignment="1" applyProtection="1">
      <alignment vertical="center"/>
      <protection/>
    </xf>
    <xf numFmtId="0" fontId="6" fillId="0" borderId="1" xfId="0" applyFont="1" applyBorder="1" applyAlignment="1" applyProtection="1">
      <alignment horizontal="left" vertical="center"/>
      <protection/>
    </xf>
    <xf numFmtId="0" fontId="6" fillId="0" borderId="1" xfId="0" applyFont="1" applyBorder="1" applyAlignment="1" applyProtection="1">
      <alignment/>
      <protection/>
    </xf>
    <xf numFmtId="0" fontId="6" fillId="0" borderId="1" xfId="0" applyFont="1" applyBorder="1" applyAlignment="1" applyProtection="1">
      <alignment horizontal="left" vertical="center" wrapText="1"/>
      <protection/>
    </xf>
    <xf numFmtId="0" fontId="3" fillId="0" borderId="1" xfId="0" applyFont="1" applyBorder="1" applyAlignment="1" applyProtection="1">
      <alignment horizontal="left" vertical="center"/>
      <protection/>
    </xf>
    <xf numFmtId="0" fontId="4" fillId="0" borderId="1" xfId="0" applyFont="1" applyBorder="1" applyAlignment="1" applyProtection="1">
      <alignment horizontal="center"/>
      <protection/>
    </xf>
    <xf numFmtId="0" fontId="0" fillId="0" borderId="0" xfId="0" applyBorder="1" applyAlignment="1" applyProtection="1">
      <alignment/>
      <protection/>
    </xf>
    <xf numFmtId="0" fontId="6" fillId="0" borderId="1" xfId="0" applyFont="1" applyBorder="1" applyAlignment="1" applyProtection="1">
      <alignment vertical="center" wrapText="1"/>
      <protection/>
    </xf>
    <xf numFmtId="9" fontId="0" fillId="0" borderId="1" xfId="21" applyBorder="1" applyAlignment="1" applyProtection="1">
      <alignment horizontal="center"/>
      <protection/>
    </xf>
    <xf numFmtId="0" fontId="0" fillId="0" borderId="1" xfId="0" applyBorder="1" applyAlignment="1" applyProtection="1">
      <alignment/>
      <protection/>
    </xf>
    <xf numFmtId="0" fontId="3" fillId="0" borderId="1" xfId="0" applyFont="1" applyBorder="1" applyAlignment="1" applyProtection="1">
      <alignment horizontal="left" vertical="center" wrapText="1"/>
      <protection/>
    </xf>
    <xf numFmtId="0" fontId="7" fillId="0" borderId="0" xfId="0" applyFont="1" applyAlignment="1" applyProtection="1">
      <alignment horizontal="left" vertical="center" wrapText="1"/>
      <protection/>
    </xf>
    <xf numFmtId="0" fontId="6" fillId="0" borderId="1" xfId="0" applyFont="1" applyBorder="1" applyAlignment="1" applyProtection="1">
      <alignment/>
      <protection/>
    </xf>
    <xf numFmtId="9" fontId="6" fillId="0" borderId="1" xfId="0" applyNumberFormat="1" applyFont="1" applyBorder="1" applyAlignment="1" applyProtection="1">
      <alignment horizontal="center"/>
      <protection/>
    </xf>
    <xf numFmtId="0" fontId="6" fillId="0" borderId="3" xfId="0" applyFont="1" applyBorder="1" applyAlignment="1" applyProtection="1">
      <alignment vertical="center"/>
      <protection/>
    </xf>
    <xf numFmtId="0" fontId="6" fillId="0" borderId="0" xfId="0" applyFont="1" applyAlignment="1" applyProtection="1">
      <alignment/>
      <protection/>
    </xf>
    <xf numFmtId="0" fontId="6" fillId="0" borderId="0" xfId="0" applyFont="1" applyAlignment="1" applyProtection="1">
      <alignment/>
      <protection/>
    </xf>
    <xf numFmtId="0" fontId="6" fillId="0" borderId="1" xfId="0" applyFont="1" applyBorder="1" applyAlignment="1" applyProtection="1">
      <alignment wrapText="1"/>
      <protection/>
    </xf>
    <xf numFmtId="0" fontId="3" fillId="0" borderId="1" xfId="0" applyFont="1" applyBorder="1" applyAlignment="1" applyProtection="1">
      <alignment horizontal="center" wrapText="1"/>
      <protection/>
    </xf>
    <xf numFmtId="0" fontId="6" fillId="0" borderId="1" xfId="0"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6" fillId="0" borderId="1" xfId="0" applyFont="1" applyFill="1" applyBorder="1" applyAlignment="1" applyProtection="1">
      <alignment vertical="center"/>
      <protection/>
    </xf>
    <xf numFmtId="9" fontId="7" fillId="0" borderId="1" xfId="0" applyNumberFormat="1" applyFont="1" applyBorder="1" applyAlignment="1" applyProtection="1">
      <alignment horizontal="center" vertical="center" wrapText="1"/>
      <protection/>
    </xf>
    <xf numFmtId="0" fontId="8" fillId="0" borderId="1" xfId="0" applyFont="1" applyBorder="1" applyAlignment="1" applyProtection="1">
      <alignment vertical="center"/>
      <protection/>
    </xf>
    <xf numFmtId="0" fontId="4" fillId="0" borderId="1" xfId="0" applyFont="1" applyBorder="1" applyAlignment="1" applyProtection="1">
      <alignment wrapText="1"/>
      <protection/>
    </xf>
    <xf numFmtId="0" fontId="0" fillId="2" borderId="4" xfId="0" applyFill="1" applyBorder="1" applyAlignment="1" applyProtection="1">
      <alignment horizontal="center"/>
      <protection/>
    </xf>
    <xf numFmtId="0" fontId="21" fillId="0" borderId="1" xfId="0" applyFont="1" applyBorder="1" applyAlignment="1" applyProtection="1">
      <alignment horizontal="center" wrapText="1"/>
      <protection/>
    </xf>
    <xf numFmtId="0" fontId="21" fillId="0" borderId="5" xfId="0" applyFont="1" applyBorder="1" applyAlignment="1" applyProtection="1">
      <alignment horizontal="center" wrapText="1"/>
      <protection/>
    </xf>
    <xf numFmtId="0" fontId="21" fillId="0" borderId="2" xfId="0" applyFont="1" applyBorder="1" applyAlignment="1" applyProtection="1">
      <alignment horizontal="center" wrapText="1"/>
      <protection/>
    </xf>
    <xf numFmtId="0" fontId="21" fillId="0" borderId="1" xfId="0" applyFont="1" applyBorder="1" applyAlignment="1" applyProtection="1">
      <alignment horizontal="center" vertical="center" wrapText="1"/>
      <protection/>
    </xf>
    <xf numFmtId="0" fontId="21" fillId="0" borderId="6" xfId="0" applyFont="1" applyBorder="1" applyAlignment="1" applyProtection="1">
      <alignment horizontal="center" wrapText="1"/>
      <protection/>
    </xf>
    <xf numFmtId="0" fontId="21" fillId="0" borderId="7" xfId="0" applyFont="1" applyBorder="1" applyAlignment="1" applyProtection="1">
      <alignment horizontal="center" wrapText="1"/>
      <protection/>
    </xf>
    <xf numFmtId="0" fontId="0" fillId="2" borderId="8" xfId="0" applyFill="1" applyBorder="1" applyAlignment="1" applyProtection="1">
      <alignment horizontal="center"/>
      <protection/>
    </xf>
    <xf numFmtId="193" fontId="17" fillId="3" borderId="6" xfId="0" applyNumberFormat="1" applyFont="1" applyFill="1" applyBorder="1" applyAlignment="1" applyProtection="1">
      <alignment horizontal="center"/>
      <protection/>
    </xf>
    <xf numFmtId="193" fontId="17" fillId="3" borderId="7" xfId="0" applyNumberFormat="1" applyFont="1" applyFill="1" applyBorder="1" applyAlignment="1" applyProtection="1">
      <alignment horizontal="center"/>
      <protection/>
    </xf>
    <xf numFmtId="193" fontId="4" fillId="4" borderId="1" xfId="0" applyNumberFormat="1" applyFont="1" applyFill="1" applyBorder="1" applyAlignment="1" applyProtection="1">
      <alignment horizontal="center"/>
      <protection/>
    </xf>
    <xf numFmtId="193" fontId="17" fillId="3" borderId="2" xfId="0" applyNumberFormat="1" applyFont="1" applyFill="1" applyBorder="1" applyAlignment="1" applyProtection="1">
      <alignment horizontal="center"/>
      <protection/>
    </xf>
    <xf numFmtId="193" fontId="17" fillId="3" borderId="1" xfId="0" applyNumberFormat="1" applyFont="1" applyFill="1" applyBorder="1" applyAlignment="1" applyProtection="1">
      <alignment horizontal="center"/>
      <protection/>
    </xf>
    <xf numFmtId="0" fontId="25" fillId="0" borderId="1" xfId="0" applyFont="1" applyBorder="1" applyAlignment="1">
      <alignment horizontal="center"/>
    </xf>
    <xf numFmtId="0" fontId="25" fillId="0" borderId="1" xfId="0" applyFont="1" applyBorder="1" applyAlignment="1">
      <alignment/>
    </xf>
    <xf numFmtId="0" fontId="6" fillId="0" borderId="0" xfId="0" applyFont="1" applyBorder="1" applyAlignment="1" applyProtection="1">
      <alignment horizontal="center" vertical="center" wrapText="1"/>
      <protection/>
    </xf>
    <xf numFmtId="2" fontId="6" fillId="0" borderId="0" xfId="0" applyNumberFormat="1" applyFont="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0" fontId="24" fillId="4" borderId="1" xfId="0" applyFont="1" applyFill="1" applyBorder="1" applyAlignment="1">
      <alignment horizontal="center"/>
    </xf>
    <xf numFmtId="14" fontId="25" fillId="0" borderId="1" xfId="0" applyNumberFormat="1" applyFont="1" applyBorder="1" applyAlignment="1">
      <alignment horizontal="center"/>
    </xf>
    <xf numFmtId="0" fontId="26" fillId="0" borderId="0" xfId="0" applyFont="1" applyAlignment="1">
      <alignment/>
    </xf>
    <xf numFmtId="0" fontId="27" fillId="0" borderId="0" xfId="0" applyFont="1" applyFill="1" applyBorder="1" applyAlignment="1">
      <alignment/>
    </xf>
    <xf numFmtId="0" fontId="28" fillId="0" borderId="0" xfId="0" applyFont="1" applyFill="1" applyBorder="1" applyAlignment="1">
      <alignment/>
    </xf>
    <xf numFmtId="0" fontId="26" fillId="0" borderId="0" xfId="0" applyFont="1" applyBorder="1" applyAlignment="1">
      <alignment/>
    </xf>
    <xf numFmtId="0" fontId="6" fillId="0" borderId="0" xfId="0" applyFont="1" applyAlignment="1">
      <alignment/>
    </xf>
    <xf numFmtId="0" fontId="3" fillId="0" borderId="1" xfId="0" applyFont="1" applyBorder="1" applyAlignment="1" applyProtection="1">
      <alignment/>
      <protection/>
    </xf>
    <xf numFmtId="0" fontId="6" fillId="0" borderId="1" xfId="0" applyFont="1" applyFill="1" applyBorder="1" applyAlignment="1">
      <alignment horizontal="center"/>
    </xf>
    <xf numFmtId="0" fontId="6" fillId="0" borderId="1" xfId="0" applyFont="1" applyFill="1" applyBorder="1" applyAlignment="1">
      <alignment horizontal="left"/>
    </xf>
    <xf numFmtId="2" fontId="30" fillId="0" borderId="1" xfId="0" applyNumberFormat="1" applyFont="1" applyFill="1" applyBorder="1" applyAlignment="1">
      <alignment horizontal="center"/>
    </xf>
    <xf numFmtId="0" fontId="6" fillId="0" borderId="1" xfId="0" applyFont="1" applyFill="1" applyBorder="1" applyAlignment="1">
      <alignment/>
    </xf>
    <xf numFmtId="2" fontId="30" fillId="0" borderId="0" xfId="0" applyNumberFormat="1" applyFont="1" applyFill="1" applyBorder="1" applyAlignment="1">
      <alignment/>
    </xf>
    <xf numFmtId="0" fontId="3" fillId="0" borderId="1" xfId="0" applyFont="1" applyBorder="1" applyAlignment="1">
      <alignment/>
    </xf>
    <xf numFmtId="2" fontId="31" fillId="0" borderId="1" xfId="0" applyNumberFormat="1" applyFont="1" applyFill="1" applyBorder="1" applyAlignment="1">
      <alignment horizontal="center"/>
    </xf>
    <xf numFmtId="9" fontId="30" fillId="0" borderId="5" xfId="21" applyFont="1" applyFill="1" applyBorder="1" applyAlignment="1">
      <alignment/>
    </xf>
    <xf numFmtId="9" fontId="30" fillId="0" borderId="9" xfId="21" applyFont="1" applyFill="1" applyBorder="1" applyAlignment="1">
      <alignment/>
    </xf>
    <xf numFmtId="0" fontId="32" fillId="0" borderId="0" xfId="0" applyFont="1" applyFill="1" applyBorder="1" applyAlignment="1">
      <alignment horizontal="left"/>
    </xf>
    <xf numFmtId="0" fontId="17" fillId="3" borderId="1" xfId="0" applyNumberFormat="1" applyFont="1" applyFill="1" applyBorder="1" applyAlignment="1" applyProtection="1">
      <alignment horizontal="center"/>
      <protection/>
    </xf>
    <xf numFmtId="0" fontId="33" fillId="0" borderId="0" xfId="0" applyNumberFormat="1"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0" xfId="0" applyFont="1" applyAlignment="1">
      <alignment horizontal="justify"/>
    </xf>
    <xf numFmtId="0" fontId="8" fillId="0" borderId="0" xfId="0" applyFont="1" applyFill="1" applyAlignment="1" applyProtection="1">
      <alignment horizontal="center" wrapText="1"/>
      <protection/>
    </xf>
    <xf numFmtId="0" fontId="16" fillId="0" borderId="0" xfId="0" applyFont="1" applyFill="1" applyBorder="1" applyAlignment="1" applyProtection="1">
      <alignment horizontal="center"/>
      <protection/>
    </xf>
    <xf numFmtId="0" fontId="14" fillId="0" borderId="0" xfId="0" applyFont="1" applyFill="1" applyBorder="1" applyAlignment="1" applyProtection="1">
      <alignment horizontal="center"/>
      <protection/>
    </xf>
    <xf numFmtId="9" fontId="30" fillId="0" borderId="1" xfId="21" applyFont="1" applyFill="1" applyBorder="1" applyAlignment="1">
      <alignment horizontal="center"/>
    </xf>
    <xf numFmtId="9" fontId="30" fillId="0" borderId="9" xfId="21" applyFont="1" applyFill="1" applyBorder="1" applyAlignment="1">
      <alignment horizontal="center"/>
    </xf>
    <xf numFmtId="9" fontId="30" fillId="0" borderId="2" xfId="21" applyFont="1" applyFill="1" applyBorder="1" applyAlignment="1">
      <alignment horizontal="center"/>
    </xf>
    <xf numFmtId="0" fontId="2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3" fillId="5" borderId="0" xfId="0" applyFont="1" applyFill="1" applyAlignment="1">
      <alignment horizontal="center"/>
    </xf>
    <xf numFmtId="0" fontId="15"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wrapText="1"/>
      <protection locked="0"/>
    </xf>
    <xf numFmtId="0" fontId="19" fillId="0" borderId="0" xfId="0" applyFont="1" applyAlignment="1">
      <alignment wrapText="1"/>
    </xf>
    <xf numFmtId="0" fontId="16" fillId="0" borderId="0" xfId="0" applyFont="1" applyBorder="1" applyAlignment="1" applyProtection="1">
      <alignment horizontal="left" vertical="center"/>
      <protection locked="0"/>
    </xf>
    <xf numFmtId="0" fontId="15" fillId="0" borderId="0" xfId="0" applyFont="1" applyAlignment="1" applyProtection="1">
      <alignment horizontal="left"/>
      <protection locked="0"/>
    </xf>
    <xf numFmtId="0" fontId="8" fillId="0" borderId="0" xfId="0" applyFont="1" applyBorder="1" applyAlignment="1" applyProtection="1">
      <alignment horizontal="center" vertical="center"/>
      <protection locked="0"/>
    </xf>
    <xf numFmtId="0" fontId="16" fillId="0" borderId="0" xfId="0" applyFont="1" applyAlignment="1">
      <alignment horizontal="left" wrapText="1"/>
    </xf>
    <xf numFmtId="0" fontId="14" fillId="0" borderId="0" xfId="0" applyFont="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33" fillId="0" borderId="0" xfId="0" applyNumberFormat="1" applyFont="1" applyBorder="1" applyAlignment="1" applyProtection="1">
      <alignment horizontal="justify" vertical="center" wrapText="1"/>
      <protection locked="0"/>
    </xf>
    <xf numFmtId="0" fontId="16" fillId="2" borderId="1" xfId="0" applyFont="1" applyFill="1" applyBorder="1" applyAlignment="1" applyProtection="1">
      <alignment horizontal="center"/>
      <protection locked="0"/>
    </xf>
    <xf numFmtId="0" fontId="16" fillId="2" borderId="5"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0" fillId="2" borderId="1" xfId="0" applyFont="1" applyFill="1" applyBorder="1" applyAlignment="1" applyProtection="1">
      <alignment horizontal="center" vertical="center" wrapText="1"/>
      <protection locked="0"/>
    </xf>
    <xf numFmtId="0" fontId="0" fillId="0" borderId="0" xfId="0" applyAlignment="1">
      <alignment/>
    </xf>
    <xf numFmtId="0" fontId="8" fillId="0" borderId="1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12"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11" xfId="0" applyFont="1" applyBorder="1" applyAlignment="1" applyProtection="1">
      <alignment horizontal="center"/>
      <protection/>
    </xf>
    <xf numFmtId="0" fontId="21" fillId="0" borderId="13" xfId="0" applyFont="1" applyBorder="1" applyAlignment="1" applyProtection="1">
      <alignment horizontal="center" wrapText="1"/>
      <protection/>
    </xf>
    <xf numFmtId="0" fontId="21" fillId="0" borderId="4" xfId="0" applyFont="1" applyBorder="1" applyAlignment="1" applyProtection="1">
      <alignment horizontal="center" wrapText="1"/>
      <protection/>
    </xf>
    <xf numFmtId="0" fontId="33" fillId="0" borderId="0" xfId="0" applyNumberFormat="1" applyFont="1" applyBorder="1" applyAlignment="1" applyProtection="1">
      <alignment horizontal="left" vertical="center" wrapText="1"/>
      <protection locked="0"/>
    </xf>
    <xf numFmtId="0" fontId="16" fillId="2" borderId="1" xfId="0" applyFont="1" applyFill="1" applyBorder="1" applyAlignment="1" applyProtection="1">
      <alignment horizontal="center"/>
      <protection/>
    </xf>
    <xf numFmtId="0" fontId="16" fillId="2" borderId="5" xfId="0" applyFont="1" applyFill="1" applyBorder="1" applyAlignment="1" applyProtection="1">
      <alignment horizontal="center"/>
      <protection/>
    </xf>
    <xf numFmtId="0" fontId="16" fillId="2" borderId="2"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xdr:row>
      <xdr:rowOff>57150</xdr:rowOff>
    </xdr:from>
    <xdr:to>
      <xdr:col>6</xdr:col>
      <xdr:colOff>47625</xdr:colOff>
      <xdr:row>8</xdr:row>
      <xdr:rowOff>190500</xdr:rowOff>
    </xdr:to>
    <xdr:sp>
      <xdr:nvSpPr>
        <xdr:cNvPr id="1" name="AutoShape 2"/>
        <xdr:cNvSpPr>
          <a:spLocks/>
        </xdr:cNvSpPr>
      </xdr:nvSpPr>
      <xdr:spPr>
        <a:xfrm>
          <a:off x="85725" y="1628775"/>
          <a:ext cx="4781550" cy="333375"/>
        </a:xfrm>
        <a:prstGeom prst="rect"/>
        <a:noFill/>
      </xdr:spPr>
      <xdr:txBody>
        <a:bodyPr fromWordArt="1" wrap="none">
          <a:prstTxWarp prst="textPlain"/>
        </a:bodyPr>
        <a:p>
          <a:pPr algn="ctr"/>
          <a:r>
            <a:rPr sz="1600" b="1" kern="10" spc="0">
              <a:ln w="9525" cmpd="sng">
                <a:solidFill>
                  <a:srgbClr val="99CCFF"/>
                </a:solidFill>
                <a:headEnd type="none"/>
                <a:tailEnd type="none"/>
              </a:ln>
              <a:solidFill>
                <a:srgbClr val="000000"/>
              </a:solidFill>
              <a:latin typeface="Arial Black"/>
              <a:cs typeface="Arial Black"/>
            </a:rPr>
            <a:t>Report these values in  the Application.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LCULAT\OPTC\SUMV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grosen\Local%20Settings\Temporary%20Internet%20Files\OLK8\SBEAP\Air%20Emissions%202006-2007BCC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 1"/>
      <sheetName val="Month 2"/>
      <sheetName val="month3"/>
      <sheetName val="month4"/>
      <sheetName val="month5"/>
      <sheetName val="month6"/>
      <sheetName val="month7"/>
      <sheetName val="month8"/>
      <sheetName val="month9"/>
      <sheetName val="month10"/>
      <sheetName val="month11"/>
      <sheetName val="month12"/>
    </sheetNames>
    <sheetDataSet>
      <sheetData sheetId="0">
        <row r="35">
          <cell r="M35">
            <v>3.156929675</v>
          </cell>
        </row>
      </sheetData>
      <sheetData sheetId="1">
        <row r="46">
          <cell r="O46">
            <v>0.8</v>
          </cell>
        </row>
      </sheetData>
      <sheetData sheetId="2">
        <row r="46">
          <cell r="O46">
            <v>1</v>
          </cell>
        </row>
      </sheetData>
      <sheetData sheetId="3">
        <row r="46">
          <cell r="O46">
            <v>1.4000000000000001</v>
          </cell>
        </row>
      </sheetData>
      <sheetData sheetId="4">
        <row r="46">
          <cell r="O46">
            <v>2.4000000000000004</v>
          </cell>
        </row>
      </sheetData>
      <sheetData sheetId="5">
        <row r="46">
          <cell r="O46">
            <v>4.212</v>
          </cell>
        </row>
      </sheetData>
      <sheetData sheetId="6">
        <row r="46">
          <cell r="O46">
            <v>2.4000000000000004</v>
          </cell>
        </row>
      </sheetData>
      <sheetData sheetId="7">
        <row r="46">
          <cell r="O46">
            <v>2.4000000000000004</v>
          </cell>
        </row>
      </sheetData>
      <sheetData sheetId="8">
        <row r="46">
          <cell r="O46">
            <v>2.4000000000000004</v>
          </cell>
        </row>
      </sheetData>
      <sheetData sheetId="9">
        <row r="46">
          <cell r="O46">
            <v>2.4000000000000004</v>
          </cell>
        </row>
      </sheetData>
      <sheetData sheetId="10">
        <row r="46">
          <cell r="O46">
            <v>2.4000000000000004</v>
          </cell>
        </row>
      </sheetData>
      <sheetData sheetId="11">
        <row r="46">
          <cell r="O46">
            <v>2.4000000000000004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 HAPs"/>
      <sheetName val="2007 HAPs"/>
      <sheetName val="2008 HAPs"/>
      <sheetName val="2006"/>
      <sheetName val="2007"/>
      <sheetName val="2008"/>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4"/>
  </sheetPr>
  <dimension ref="B1:M38"/>
  <sheetViews>
    <sheetView showGridLines="0" showRowColHeaders="0" tabSelected="1" workbookViewId="0" topLeftCell="A1">
      <selection activeCell="B1" sqref="B1"/>
    </sheetView>
  </sheetViews>
  <sheetFormatPr defaultColWidth="9.140625" defaultRowHeight="12.75"/>
  <cols>
    <col min="1" max="1" width="1.8515625" style="5" customWidth="1"/>
    <col min="2" max="2" width="39.57421875" style="5" customWidth="1"/>
    <col min="3" max="7" width="9.140625" style="5" customWidth="1"/>
    <col min="8" max="8" width="12.00390625" style="5" customWidth="1"/>
    <col min="9" max="16384" width="9.140625" style="5" customWidth="1"/>
  </cols>
  <sheetData>
    <row r="1" ht="15.75">
      <c r="B1" s="45" t="s">
        <v>31</v>
      </c>
    </row>
    <row r="3" spans="2:12" ht="15.75">
      <c r="B3" s="51" t="s">
        <v>66</v>
      </c>
      <c r="C3" s="51"/>
      <c r="D3" s="51"/>
      <c r="E3" s="51"/>
      <c r="F3" s="51"/>
      <c r="G3" s="51"/>
      <c r="H3" s="51"/>
      <c r="I3" s="51"/>
      <c r="J3" s="51"/>
      <c r="K3" s="18"/>
      <c r="L3" s="44"/>
    </row>
    <row r="4" spans="2:11" ht="15">
      <c r="B4" s="8"/>
      <c r="C4" s="8"/>
      <c r="D4" s="8"/>
      <c r="E4" s="8"/>
      <c r="F4" s="8"/>
      <c r="G4" s="8"/>
      <c r="H4" s="8"/>
      <c r="I4" s="8"/>
      <c r="J4" s="8"/>
      <c r="K4" s="11"/>
    </row>
    <row r="5" spans="2:13" ht="15">
      <c r="B5" s="148" t="s">
        <v>67</v>
      </c>
      <c r="C5" s="149"/>
      <c r="D5" s="149"/>
      <c r="E5" s="149"/>
      <c r="F5" s="149"/>
      <c r="G5" s="149"/>
      <c r="H5" s="149"/>
      <c r="I5" s="149"/>
      <c r="J5" s="149"/>
      <c r="K5" s="149"/>
      <c r="L5" s="149"/>
      <c r="M5" s="149"/>
    </row>
    <row r="6" spans="2:13" ht="15">
      <c r="B6" s="149"/>
      <c r="C6" s="149"/>
      <c r="D6" s="149"/>
      <c r="E6" s="149"/>
      <c r="F6" s="149"/>
      <c r="G6" s="149"/>
      <c r="H6" s="149"/>
      <c r="I6" s="149"/>
      <c r="J6" s="149"/>
      <c r="K6" s="149"/>
      <c r="L6" s="149"/>
      <c r="M6" s="149"/>
    </row>
    <row r="7" spans="2:11" ht="15">
      <c r="B7" s="8"/>
      <c r="C7" s="8"/>
      <c r="D7" s="8"/>
      <c r="E7" s="8"/>
      <c r="F7" s="8"/>
      <c r="G7" s="8"/>
      <c r="H7" s="8"/>
      <c r="I7" s="8"/>
      <c r="J7" s="8"/>
      <c r="K7" s="11"/>
    </row>
    <row r="8" spans="2:13" ht="15.75">
      <c r="B8" s="19" t="s">
        <v>0</v>
      </c>
      <c r="C8" s="151" t="s">
        <v>68</v>
      </c>
      <c r="D8" s="151"/>
      <c r="E8" s="151"/>
      <c r="F8" s="151"/>
      <c r="G8" s="151"/>
      <c r="H8" s="151"/>
      <c r="I8" s="151"/>
      <c r="J8" s="151"/>
      <c r="K8" s="151"/>
      <c r="L8" s="151"/>
      <c r="M8" s="151"/>
    </row>
    <row r="9" spans="2:13" ht="15">
      <c r="B9" s="7"/>
      <c r="C9" s="20"/>
      <c r="D9" s="20"/>
      <c r="E9" s="20"/>
      <c r="F9" s="8"/>
      <c r="G9" s="8"/>
      <c r="H9" s="8"/>
      <c r="I9" s="8"/>
      <c r="J9" s="8"/>
      <c r="K9" s="8"/>
      <c r="L9" s="11"/>
      <c r="M9" s="11"/>
    </row>
    <row r="10" spans="2:13" ht="15.75">
      <c r="B10" s="21" t="s">
        <v>1</v>
      </c>
      <c r="C10" s="152"/>
      <c r="D10" s="152"/>
      <c r="E10" s="152"/>
      <c r="F10" s="152"/>
      <c r="G10" s="152"/>
      <c r="H10" s="152"/>
      <c r="I10" s="152"/>
      <c r="J10" s="22"/>
      <c r="K10" s="11"/>
      <c r="L10" s="11"/>
      <c r="M10" s="11"/>
    </row>
    <row r="11" spans="2:13" ht="15">
      <c r="B11" s="150" t="s">
        <v>2</v>
      </c>
      <c r="C11" s="150"/>
      <c r="D11" s="150"/>
      <c r="E11" s="150"/>
      <c r="F11" s="150"/>
      <c r="G11" s="150"/>
      <c r="H11" s="150"/>
      <c r="I11" s="150"/>
      <c r="J11" s="150"/>
      <c r="K11" s="150"/>
      <c r="L11" s="150"/>
      <c r="M11" s="150"/>
    </row>
    <row r="12" spans="2:13" ht="9" customHeight="1">
      <c r="B12" s="23"/>
      <c r="C12" s="23"/>
      <c r="D12" s="23"/>
      <c r="E12" s="23"/>
      <c r="F12" s="23"/>
      <c r="G12" s="23"/>
      <c r="H12" s="23"/>
      <c r="I12" s="23"/>
      <c r="J12" s="23"/>
      <c r="K12" s="23"/>
      <c r="L12" s="23"/>
      <c r="M12" s="23"/>
    </row>
    <row r="13" spans="2:13" ht="15.75">
      <c r="B13" s="46" t="s">
        <v>3</v>
      </c>
      <c r="C13" s="22"/>
      <c r="D13" s="152"/>
      <c r="E13" s="152"/>
      <c r="F13" s="152"/>
      <c r="G13" s="152"/>
      <c r="H13" s="152"/>
      <c r="I13" s="152"/>
      <c r="J13" s="22"/>
      <c r="K13" s="11"/>
      <c r="L13" s="11"/>
      <c r="M13" s="11"/>
    </row>
    <row r="14" spans="2:13" ht="30" customHeight="1">
      <c r="B14" s="147" t="s">
        <v>4</v>
      </c>
      <c r="C14" s="147"/>
      <c r="D14" s="147"/>
      <c r="E14" s="147"/>
      <c r="F14" s="147"/>
      <c r="G14" s="147"/>
      <c r="H14" s="147"/>
      <c r="I14" s="147"/>
      <c r="J14" s="147"/>
      <c r="K14" s="147"/>
      <c r="L14" s="147"/>
      <c r="M14" s="147"/>
    </row>
    <row r="15" spans="2:13" ht="9.75" customHeight="1">
      <c r="B15" s="24"/>
      <c r="C15" s="24"/>
      <c r="D15" s="24"/>
      <c r="E15" s="24"/>
      <c r="F15" s="24"/>
      <c r="G15" s="24"/>
      <c r="H15" s="24"/>
      <c r="I15" s="24"/>
      <c r="J15" s="24"/>
      <c r="K15" s="24"/>
      <c r="L15" s="24"/>
      <c r="M15" s="11"/>
    </row>
    <row r="16" spans="2:13" ht="12.75" customHeight="1">
      <c r="B16" s="145" t="s">
        <v>5</v>
      </c>
      <c r="C16" s="145"/>
      <c r="D16" s="145"/>
      <c r="E16" s="145"/>
      <c r="F16" s="145"/>
      <c r="G16" s="24"/>
      <c r="H16" s="24"/>
      <c r="I16" s="24"/>
      <c r="J16" s="24"/>
      <c r="K16" s="24"/>
      <c r="L16" s="24"/>
      <c r="M16" s="11"/>
    </row>
    <row r="17" spans="2:13" ht="17.25" customHeight="1">
      <c r="B17" s="47"/>
      <c r="C17" s="47"/>
      <c r="D17" s="47"/>
      <c r="E17" s="47"/>
      <c r="F17" s="47"/>
      <c r="G17" s="24"/>
      <c r="H17" s="24"/>
      <c r="I17" s="24"/>
      <c r="J17" s="24"/>
      <c r="K17" s="24"/>
      <c r="L17" s="24"/>
      <c r="M17" s="11"/>
    </row>
    <row r="18" spans="2:13" ht="18" customHeight="1">
      <c r="B18" s="40" t="s">
        <v>10</v>
      </c>
      <c r="C18" s="41"/>
      <c r="D18" s="40"/>
      <c r="E18" s="24"/>
      <c r="F18" s="41"/>
      <c r="G18" s="10"/>
      <c r="H18" s="9"/>
      <c r="I18" s="9"/>
      <c r="J18" s="9"/>
      <c r="K18" s="9"/>
      <c r="L18" s="37"/>
      <c r="M18" s="37"/>
    </row>
    <row r="19" spans="2:13" ht="69" customHeight="1">
      <c r="B19" s="146" t="s">
        <v>89</v>
      </c>
      <c r="C19" s="146"/>
      <c r="D19" s="146"/>
      <c r="E19" s="146"/>
      <c r="F19" s="146"/>
      <c r="G19" s="146"/>
      <c r="H19" s="146"/>
      <c r="I19" s="146"/>
      <c r="J19" s="146"/>
      <c r="K19" s="146"/>
      <c r="L19" s="146"/>
      <c r="M19" s="146"/>
    </row>
    <row r="20" spans="2:13" ht="10.5" customHeight="1">
      <c r="B20" s="47"/>
      <c r="C20" s="47"/>
      <c r="D20" s="47"/>
      <c r="E20" s="47"/>
      <c r="F20" s="47"/>
      <c r="G20" s="24"/>
      <c r="H20" s="24"/>
      <c r="I20" s="24"/>
      <c r="J20" s="24"/>
      <c r="K20" s="24"/>
      <c r="L20" s="24"/>
      <c r="M20" s="11"/>
    </row>
    <row r="21" spans="2:13" ht="15.75">
      <c r="B21" s="25" t="s">
        <v>13</v>
      </c>
      <c r="C21" s="26"/>
      <c r="D21" s="26"/>
      <c r="E21" s="26"/>
      <c r="F21" s="26"/>
      <c r="G21" s="26"/>
      <c r="H21" s="26"/>
      <c r="I21" s="27"/>
      <c r="J21" s="25"/>
      <c r="K21" s="28"/>
      <c r="L21" s="29"/>
      <c r="M21" s="11"/>
    </row>
    <row r="22" spans="2:13" ht="33" customHeight="1">
      <c r="B22" s="146" t="s">
        <v>14</v>
      </c>
      <c r="C22" s="146"/>
      <c r="D22" s="146"/>
      <c r="E22" s="146"/>
      <c r="F22" s="146"/>
      <c r="G22" s="146"/>
      <c r="H22" s="146"/>
      <c r="I22" s="146"/>
      <c r="J22" s="146"/>
      <c r="K22" s="146"/>
      <c r="L22" s="146"/>
      <c r="M22" s="146"/>
    </row>
    <row r="23" spans="2:13" ht="10.5" customHeight="1">
      <c r="B23" s="9"/>
      <c r="C23" s="9"/>
      <c r="D23" s="9"/>
      <c r="E23" s="9"/>
      <c r="F23" s="9"/>
      <c r="G23" s="9"/>
      <c r="H23" s="9"/>
      <c r="I23" s="9"/>
      <c r="J23" s="9"/>
      <c r="K23" s="9"/>
      <c r="L23" s="9"/>
      <c r="M23" s="9"/>
    </row>
    <row r="24" ht="15">
      <c r="B24" s="5" t="s">
        <v>17</v>
      </c>
    </row>
    <row r="25" spans="2:13" ht="32.25" customHeight="1">
      <c r="B25" s="153" t="s">
        <v>90</v>
      </c>
      <c r="C25" s="153"/>
      <c r="D25" s="153"/>
      <c r="E25" s="153"/>
      <c r="F25" s="153"/>
      <c r="G25" s="153"/>
      <c r="H25" s="153"/>
      <c r="I25" s="153"/>
      <c r="J25" s="153"/>
      <c r="K25" s="153"/>
      <c r="L25" s="153"/>
      <c r="M25" s="153"/>
    </row>
    <row r="26" ht="15">
      <c r="B26" s="30"/>
    </row>
    <row r="27" spans="2:13" ht="15.75">
      <c r="B27" s="31" t="s">
        <v>8</v>
      </c>
      <c r="C27" s="11"/>
      <c r="D27" s="11"/>
      <c r="E27" s="9"/>
      <c r="F27" s="11"/>
      <c r="G27" s="1"/>
      <c r="H27" s="17"/>
      <c r="I27" s="17"/>
      <c r="J27" s="17"/>
      <c r="K27" s="9"/>
      <c r="L27" s="9"/>
      <c r="M27" s="11"/>
    </row>
    <row r="28" spans="2:13" ht="45.75" customHeight="1">
      <c r="B28" s="156" t="s">
        <v>91</v>
      </c>
      <c r="C28" s="156"/>
      <c r="D28" s="156"/>
      <c r="E28" s="156"/>
      <c r="F28" s="156"/>
      <c r="G28" s="156"/>
      <c r="H28" s="156"/>
      <c r="I28" s="156"/>
      <c r="J28" s="156"/>
      <c r="K28" s="156"/>
      <c r="L28" s="156"/>
      <c r="M28" s="156"/>
    </row>
    <row r="29" spans="2:13" ht="18" customHeight="1">
      <c r="B29" s="32"/>
      <c r="C29" s="1"/>
      <c r="D29" s="9"/>
      <c r="E29" s="9"/>
      <c r="F29" s="9"/>
      <c r="G29" s="9"/>
      <c r="H29" s="33"/>
      <c r="I29" s="34"/>
      <c r="J29" s="36"/>
      <c r="K29" s="48"/>
      <c r="L29" s="48"/>
      <c r="M29" s="48"/>
    </row>
    <row r="30" spans="2:13" ht="21.75" customHeight="1">
      <c r="B30" s="154" t="s">
        <v>64</v>
      </c>
      <c r="C30" s="154"/>
      <c r="D30" s="9"/>
      <c r="E30" s="9"/>
      <c r="F30" s="9"/>
      <c r="G30" s="9"/>
      <c r="H30" s="33"/>
      <c r="I30" s="34"/>
      <c r="J30" s="35"/>
      <c r="K30" s="9"/>
      <c r="L30" s="9"/>
      <c r="M30" s="11"/>
    </row>
    <row r="31" spans="2:13" ht="30" customHeight="1">
      <c r="B31" s="155" t="s">
        <v>69</v>
      </c>
      <c r="C31" s="155"/>
      <c r="D31" s="155"/>
      <c r="E31" s="155"/>
      <c r="F31" s="155"/>
      <c r="G31" s="155"/>
      <c r="H31" s="155"/>
      <c r="I31" s="155"/>
      <c r="J31" s="155"/>
      <c r="K31" s="155"/>
      <c r="L31" s="155"/>
      <c r="M31" s="155"/>
    </row>
    <row r="32" spans="2:13" ht="47.25" customHeight="1">
      <c r="B32" s="153" t="s">
        <v>70</v>
      </c>
      <c r="C32" s="153"/>
      <c r="D32" s="153"/>
      <c r="E32" s="153"/>
      <c r="F32" s="153"/>
      <c r="G32" s="153"/>
      <c r="H32" s="153"/>
      <c r="I32" s="153"/>
      <c r="J32" s="153"/>
      <c r="K32" s="153"/>
      <c r="L32" s="153"/>
      <c r="M32" s="153"/>
    </row>
    <row r="33" spans="2:13" ht="30.75" customHeight="1">
      <c r="B33" s="38"/>
      <c r="C33" s="1"/>
      <c r="D33" s="9"/>
      <c r="E33" s="9"/>
      <c r="F33" s="9"/>
      <c r="G33" s="9"/>
      <c r="H33" s="39"/>
      <c r="I33" s="34"/>
      <c r="J33" s="36"/>
      <c r="K33" s="9"/>
      <c r="L33" s="38"/>
      <c r="M33" s="38"/>
    </row>
    <row r="34" spans="2:13" ht="12.75" customHeight="1">
      <c r="B34" s="49"/>
      <c r="C34" s="49"/>
      <c r="D34" s="49"/>
      <c r="E34" s="49"/>
      <c r="F34" s="49"/>
      <c r="G34" s="49"/>
      <c r="H34" s="49"/>
      <c r="I34" s="49"/>
      <c r="J34" s="49"/>
      <c r="K34" s="49"/>
      <c r="L34" s="49"/>
      <c r="M34" s="49"/>
    </row>
    <row r="35" spans="2:13" ht="15">
      <c r="B35" s="49"/>
      <c r="C35" s="49"/>
      <c r="D35" s="49"/>
      <c r="E35" s="49"/>
      <c r="F35" s="49"/>
      <c r="G35" s="49"/>
      <c r="H35" s="49"/>
      <c r="I35" s="49"/>
      <c r="J35" s="49"/>
      <c r="K35" s="49"/>
      <c r="L35" s="49"/>
      <c r="M35" s="49"/>
    </row>
    <row r="36" ht="15">
      <c r="B36" s="30"/>
    </row>
    <row r="37" spans="2:13" ht="15">
      <c r="B37" s="40"/>
      <c r="C37" s="41"/>
      <c r="D37" s="40"/>
      <c r="E37" s="24"/>
      <c r="F37" s="41"/>
      <c r="G37" s="10"/>
      <c r="H37" s="9"/>
      <c r="I37" s="9"/>
      <c r="J37" s="9"/>
      <c r="K37" s="9"/>
      <c r="L37" s="37"/>
      <c r="M37" s="37"/>
    </row>
    <row r="38" spans="2:13" ht="71.25" customHeight="1">
      <c r="B38" s="49"/>
      <c r="C38" s="49"/>
      <c r="D38" s="49"/>
      <c r="E38" s="49"/>
      <c r="F38" s="49"/>
      <c r="G38" s="49"/>
      <c r="H38" s="49"/>
      <c r="I38" s="49"/>
      <c r="J38" s="49"/>
      <c r="K38" s="49"/>
      <c r="L38" s="49"/>
      <c r="M38" s="49"/>
    </row>
  </sheetData>
  <sheetProtection sheet="1" objects="1" scenarios="1"/>
  <mergeCells count="14">
    <mergeCell ref="B32:M32"/>
    <mergeCell ref="B30:C30"/>
    <mergeCell ref="B31:M31"/>
    <mergeCell ref="B25:M25"/>
    <mergeCell ref="B28:M28"/>
    <mergeCell ref="B16:F16"/>
    <mergeCell ref="B22:M22"/>
    <mergeCell ref="B14:M14"/>
    <mergeCell ref="B5:M6"/>
    <mergeCell ref="B19:M19"/>
    <mergeCell ref="B11:M11"/>
    <mergeCell ref="C8:M8"/>
    <mergeCell ref="C10:I10"/>
    <mergeCell ref="D13:I1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43"/>
  </sheetPr>
  <dimension ref="B1:AR24"/>
  <sheetViews>
    <sheetView showGridLines="0" showZeros="0" workbookViewId="0" topLeftCell="A1">
      <selection activeCell="B12" sqref="B12:D12"/>
    </sheetView>
  </sheetViews>
  <sheetFormatPr defaultColWidth="9.140625" defaultRowHeight="12.75"/>
  <cols>
    <col min="1" max="1" width="3.00390625" style="5" customWidth="1"/>
    <col min="2" max="2" width="36.00390625" style="5" customWidth="1"/>
    <col min="3" max="3" width="18.7109375" style="5" customWidth="1"/>
    <col min="4" max="4" width="13.8515625" style="5" customWidth="1"/>
    <col min="5" max="5" width="15.57421875" style="5" customWidth="1"/>
    <col min="6" max="6" width="20.28125" style="5" customWidth="1"/>
    <col min="7" max="7" width="14.00390625" style="5" customWidth="1"/>
    <col min="8" max="8" width="17.7109375" style="5" customWidth="1"/>
    <col min="9" max="9" width="10.57421875" style="5" customWidth="1"/>
    <col min="10" max="10" width="11.140625" style="5" customWidth="1"/>
    <col min="11" max="11" width="11.00390625" style="5" customWidth="1"/>
    <col min="12" max="12" width="10.7109375" style="5" customWidth="1"/>
    <col min="13" max="13" width="10.8515625" style="5" customWidth="1"/>
    <col min="14" max="14" width="11.00390625" style="5" customWidth="1"/>
    <col min="15" max="15" width="10.7109375" style="5" customWidth="1"/>
    <col min="16" max="16" width="11.140625" style="5" customWidth="1"/>
    <col min="17" max="17" width="10.7109375" style="5" customWidth="1"/>
    <col min="18" max="18" width="11.140625" style="5" customWidth="1"/>
    <col min="19" max="19" width="10.57421875" style="5" customWidth="1"/>
    <col min="20" max="20" width="10.7109375" style="5" customWidth="1"/>
    <col min="21" max="16384" width="9.140625" style="5" customWidth="1"/>
  </cols>
  <sheetData>
    <row r="1" spans="2:6" ht="15.75">
      <c r="B1" s="52" t="s">
        <v>75</v>
      </c>
      <c r="C1" s="53"/>
      <c r="D1" s="53"/>
      <c r="E1" s="53"/>
      <c r="F1" s="53"/>
    </row>
    <row r="2" spans="2:6" ht="15">
      <c r="B2" s="53"/>
      <c r="C2" s="53"/>
      <c r="D2" s="53"/>
      <c r="E2" s="53"/>
      <c r="F2" s="53"/>
    </row>
    <row r="3" spans="2:15" ht="15.75">
      <c r="B3" s="54" t="s">
        <v>65</v>
      </c>
      <c r="C3" s="53"/>
      <c r="D3" s="54"/>
      <c r="E3" s="54"/>
      <c r="F3" s="54"/>
      <c r="G3" s="6"/>
      <c r="H3" s="6"/>
      <c r="I3" s="6"/>
      <c r="J3" s="6"/>
      <c r="K3" s="6"/>
      <c r="L3" s="6"/>
      <c r="M3" s="6"/>
      <c r="N3" s="6"/>
      <c r="O3" s="6"/>
    </row>
    <row r="4" spans="2:15" ht="15" customHeight="1">
      <c r="B4" s="7"/>
      <c r="D4" s="8"/>
      <c r="E4" s="8"/>
      <c r="F4" s="8"/>
      <c r="G4" s="8"/>
      <c r="H4" s="157" t="s">
        <v>110</v>
      </c>
      <c r="I4" s="157"/>
      <c r="J4" s="157"/>
      <c r="K4" s="157"/>
      <c r="L4" s="8"/>
      <c r="M4" s="8"/>
      <c r="N4" s="8"/>
      <c r="O4" s="8"/>
    </row>
    <row r="5" spans="3:15" ht="15">
      <c r="C5" s="7"/>
      <c r="D5" s="8"/>
      <c r="E5" s="8"/>
      <c r="F5" s="8"/>
      <c r="G5" s="8"/>
      <c r="H5" s="157"/>
      <c r="I5" s="157"/>
      <c r="J5" s="157"/>
      <c r="K5" s="157"/>
      <c r="L5" s="8"/>
      <c r="M5" s="8"/>
      <c r="N5" s="8"/>
      <c r="O5" s="8"/>
    </row>
    <row r="6" spans="2:15" ht="15.75">
      <c r="B6" s="55" t="s">
        <v>1</v>
      </c>
      <c r="C6" s="158"/>
      <c r="D6" s="158"/>
      <c r="E6" s="158"/>
      <c r="F6" s="158"/>
      <c r="G6" s="8"/>
      <c r="H6" s="157"/>
      <c r="I6" s="157"/>
      <c r="J6" s="157"/>
      <c r="K6" s="157"/>
      <c r="L6" s="8"/>
      <c r="M6" s="8"/>
      <c r="N6" s="8"/>
      <c r="O6" s="8"/>
    </row>
    <row r="7" spans="2:15" ht="8.25" customHeight="1">
      <c r="B7" s="55"/>
      <c r="C7" s="20"/>
      <c r="D7" s="20"/>
      <c r="E7" s="20"/>
      <c r="F7" s="20"/>
      <c r="G7" s="8"/>
      <c r="H7" s="157"/>
      <c r="I7" s="157"/>
      <c r="J7" s="157"/>
      <c r="K7" s="157"/>
      <c r="L7" s="8"/>
      <c r="M7" s="8"/>
      <c r="N7" s="8"/>
      <c r="O7" s="8"/>
    </row>
    <row r="8" spans="2:15" ht="15.75">
      <c r="B8" s="55" t="s">
        <v>3</v>
      </c>
      <c r="C8" s="159"/>
      <c r="D8" s="160"/>
      <c r="E8" s="8"/>
      <c r="F8" s="8"/>
      <c r="G8" s="8"/>
      <c r="H8" s="157"/>
      <c r="I8" s="157"/>
      <c r="J8" s="157"/>
      <c r="K8" s="157"/>
      <c r="L8" s="8"/>
      <c r="M8" s="8"/>
      <c r="N8" s="8"/>
      <c r="O8" s="8"/>
    </row>
    <row r="9" spans="2:15" ht="10.5" customHeight="1">
      <c r="B9" s="55"/>
      <c r="C9" s="7"/>
      <c r="D9" s="8"/>
      <c r="E9" s="8"/>
      <c r="F9" s="8"/>
      <c r="G9" s="8"/>
      <c r="H9" s="157"/>
      <c r="I9" s="157"/>
      <c r="J9" s="157"/>
      <c r="K9" s="157"/>
      <c r="L9" s="8"/>
      <c r="M9" s="8"/>
      <c r="N9" s="8"/>
      <c r="O9" s="8"/>
    </row>
    <row r="10" spans="2:14" ht="15.75">
      <c r="B10" s="56" t="s">
        <v>63</v>
      </c>
      <c r="C10" s="43"/>
      <c r="D10" s="133" t="s">
        <v>20</v>
      </c>
      <c r="E10" s="43"/>
      <c r="F10" s="133" t="s">
        <v>21</v>
      </c>
      <c r="G10" s="21"/>
      <c r="H10" s="157"/>
      <c r="I10" s="157"/>
      <c r="J10" s="157"/>
      <c r="K10" s="157"/>
      <c r="L10" s="9"/>
      <c r="M10" s="9"/>
      <c r="N10" s="9"/>
    </row>
    <row r="11" spans="2:14" ht="13.5" customHeight="1">
      <c r="B11" s="56"/>
      <c r="C11" s="12"/>
      <c r="D11" s="134"/>
      <c r="E11" s="12"/>
      <c r="F11" s="134"/>
      <c r="G11" s="21"/>
      <c r="H11" s="132"/>
      <c r="I11" s="132"/>
      <c r="J11" s="132"/>
      <c r="K11" s="132"/>
      <c r="L11" s="9"/>
      <c r="M11" s="9"/>
      <c r="N11" s="9"/>
    </row>
    <row r="12" spans="2:14" ht="18" customHeight="1">
      <c r="B12" s="42" t="s">
        <v>111</v>
      </c>
      <c r="C12" s="161"/>
      <c r="D12" s="161"/>
      <c r="E12" s="12"/>
      <c r="F12" s="40"/>
      <c r="G12" s="21"/>
      <c r="H12" s="10"/>
      <c r="I12" s="9"/>
      <c r="K12" s="11"/>
      <c r="L12" s="9"/>
      <c r="M12" s="9"/>
      <c r="N12" s="9"/>
    </row>
    <row r="13" spans="2:8" ht="25.5" customHeight="1">
      <c r="B13" s="10"/>
      <c r="C13" s="12"/>
      <c r="D13" s="13"/>
      <c r="E13" s="13"/>
      <c r="F13" s="13"/>
      <c r="G13" s="13"/>
      <c r="H13" s="13"/>
    </row>
    <row r="14" spans="2:44" ht="66" customHeight="1">
      <c r="B14" s="96" t="s">
        <v>62</v>
      </c>
      <c r="C14" s="97" t="s">
        <v>71</v>
      </c>
      <c r="D14" s="96" t="s">
        <v>55</v>
      </c>
      <c r="E14" s="98" t="s">
        <v>60</v>
      </c>
      <c r="F14" s="98" t="s">
        <v>78</v>
      </c>
      <c r="G14" s="98" t="s">
        <v>79</v>
      </c>
      <c r="H14" s="99" t="s">
        <v>64</v>
      </c>
      <c r="J14" s="13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row>
    <row r="15" spans="2:44" ht="15">
      <c r="B15" s="50"/>
      <c r="C15" s="50"/>
      <c r="D15" s="15"/>
      <c r="E15" s="16">
        <f>IF(D15="old/low efficiency cyclone",'Basis for Wood'!$C$30,IF(D15="medium efficiency cyclone (pre-1995)",'Basis for Wood'!$C$31,IF(D15="high efficiency cyclone (post-1995)",'Basis for Wood'!$C$32,IF(D15="single/multi bag portable dust collector",'Basis for Wood'!$C$33,IF(D15="baghouse (pre-1995)",'Basis for Wood'!$C$34,IF(D15="baghouse (post-1995)",'Basis for Wood'!$C$35,IF(D15="manufacturer data",'Basis for Wood'!$C$36,IF(D15="none",'Basis for Wood'!$C$37,))))))))</f>
        <v>0</v>
      </c>
      <c r="F15" s="16">
        <f>IF(D15="old/low efficiency cyclone",'Basis for Wood'!$D$30,IF(D15="medium efficiency cyclone (pre-1995)",'Basis for Wood'!$D$31,IF(D15="high efficiency cyclone (post-1995)",'Basis for Wood'!$D$32,IF(D15="single/multi bag portable dust collector",'Basis for Wood'!$D$33,IF(D15="baghouse (pre-1995)",'Basis for Wood'!$D$34,IF(D15="baghouse (post-1995)",'Basis for Wood'!$D$35,IF(D15="manufacturer data",'Basis for Wood'!$D$36,IF(D15="none",'Basis for Wood'!$D$37,))))))))</f>
        <v>0</v>
      </c>
      <c r="G15" s="16">
        <f>IF(D15="old/low efficiency cyclone",'Basis for Wood'!$E$30,IF(D15="medium efficiency cyclone (pre-1995)",'Basis for Wood'!$E$31,IF(D15="high efficiency cyclone (post-1995)",'Basis for Wood'!$E$32,IF(D15="single/multi bag portable dust collector",'Basis for Wood'!$E$33,IF(D15="baghouse (pre-1995)",'Basis for Wood'!$E$34,IF(D15="baghouse (post-1995)",'Basis for Wood'!$E$35,IF(D15="manufacturer data",'Basis for Wood'!$E$36,IF(D15="none",'Basis for Wood'!$E$37,))))))))</f>
        <v>0</v>
      </c>
      <c r="H15" s="1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row>
    <row r="16" spans="2:44" ht="15">
      <c r="B16" s="50"/>
      <c r="C16" s="50"/>
      <c r="D16" s="15"/>
      <c r="E16" s="16">
        <f>IF(D16="old/low efficiency cyclone",'Basis for Wood'!$C$30,IF(D16="medium efficiency cyclone (pre-1995)",'Basis for Wood'!$C$31,IF(D16="high efficiency cyclone (post-1995)",'Basis for Wood'!$C$32,IF(D16="single/multi bag portable dust collector",'Basis for Wood'!$C$33,IF(D16="baghouse (pre-1995)",'Basis for Wood'!$C$34,IF(D16="baghouse (post-1995)",'Basis for Wood'!$C$35,IF(D16="manufacturer data",'Basis for Wood'!$C$36,IF(D16="none",'Basis for Wood'!$C$37,))))))))</f>
        <v>0</v>
      </c>
      <c r="F16" s="16">
        <f>IF(D16="old/low efficiency cyclone",'Basis for Wood'!$D$30,IF(D16="medium efficiency cyclone (pre-1995)",'Basis for Wood'!$D$31,IF(D16="high efficiency cyclone (post-1995)",'Basis for Wood'!$D$32,IF(D16="single/multi bag portable dust collector",'Basis for Wood'!$D$33,IF(D16="baghouse (pre-1995)",'Basis for Wood'!$D$34,IF(D16="baghouse (post-1995)",'Basis for Wood'!$D$35,IF(D16="manufacturer data",'Basis for Wood'!$D$36,IF(D16="none",'Basis for Wood'!$D$37,))))))))</f>
        <v>0</v>
      </c>
      <c r="G16" s="16">
        <f>IF(D16="old/low efficiency cyclone",'Basis for Wood'!$E$30,IF(D16="medium efficiency cyclone (pre-1995)",'Basis for Wood'!$E$31,IF(D16="high efficiency cyclone (post-1995)",'Basis for Wood'!$E$32,IF(D16="single/multi bag portable dust collector",'Basis for Wood'!$E$33,IF(D16="baghouse (pre-1995)",'Basis for Wood'!$E$34,IF(D16="baghouse (post-1995)",'Basis for Wood'!$E$35,IF(D16="manufacturer data",'Basis for Wood'!$E$36,IF(D16="none",'Basis for Wood'!$E$37,))))))))</f>
        <v>0</v>
      </c>
      <c r="H16" s="15"/>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row>
    <row r="17" spans="2:44" ht="15">
      <c r="B17" s="50"/>
      <c r="C17" s="50"/>
      <c r="D17" s="15"/>
      <c r="E17" s="16">
        <f>IF(D17="old/low efficiency cyclone",'Basis for Wood'!$C$30,IF(D17="medium efficiency cyclone (pre-1995)",'Basis for Wood'!$C$31,IF(D17="high efficiency cyclone (post-1995)",'Basis for Wood'!$C$32,IF(D17="single/multi bag portable dust collector",'Basis for Wood'!$C$33,IF(D17="baghouse (pre-1995)",'Basis for Wood'!$C$34,IF(D17="baghouse (post-1995)",'Basis for Wood'!$C$35,IF(D17="manufacturer data",'Basis for Wood'!$C$36,IF(D17="none",'Basis for Wood'!$C$37,))))))))</f>
        <v>0</v>
      </c>
      <c r="F17" s="16">
        <f>IF(D17="old/low efficiency cyclone",'Basis for Wood'!$D$30,IF(D17="medium efficiency cyclone (pre-1995)",'Basis for Wood'!$D$31,IF(D17="high efficiency cyclone (post-1995)",'Basis for Wood'!$D$32,IF(D17="single/multi bag portable dust collector",'Basis for Wood'!$D$33,IF(D17="baghouse (pre-1995)",'Basis for Wood'!$D$34,IF(D17="baghouse (post-1995)",'Basis for Wood'!$D$35,IF(D17="manufacturer data",'Basis for Wood'!$D$36,IF(D17="none",'Basis for Wood'!$D$37,))))))))</f>
        <v>0</v>
      </c>
      <c r="G17" s="16">
        <f>IF(D17="old/low efficiency cyclone",'Basis for Wood'!$E$30,IF(D17="medium efficiency cyclone (pre-1995)",'Basis for Wood'!$E$31,IF(D17="high efficiency cyclone (post-1995)",'Basis for Wood'!$E$32,IF(D17="single/multi bag portable dust collector",'Basis for Wood'!$E$33,IF(D17="baghouse (pre-1995)",'Basis for Wood'!$E$34,IF(D17="baghouse (post-1995)",'Basis for Wood'!$E$35,IF(D17="manufacturer data",'Basis for Wood'!$E$36,IF(D17="none",'Basis for Wood'!$E$37,))))))))</f>
        <v>0</v>
      </c>
      <c r="H17" s="15"/>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row>
    <row r="18" spans="2:44" ht="15">
      <c r="B18" s="50"/>
      <c r="C18" s="50"/>
      <c r="D18" s="15"/>
      <c r="E18" s="16">
        <f>IF(D18="old/low efficiency cyclone",'Basis for Wood'!$C$30,IF(D18="medium efficiency cyclone (pre-1995)",'Basis for Wood'!$C$31,IF(D18="high efficiency cyclone (post-1995)",'Basis for Wood'!$C$32,IF(D18="single/multi bag portable dust collector",'Basis for Wood'!$C$33,IF(D18="baghouse (pre-1995)",'Basis for Wood'!$C$34,IF(D18="baghouse (post-1995)",'Basis for Wood'!$C$35,IF(D18="manufacturer data",'Basis for Wood'!$C$36,IF(D18="none",'Basis for Wood'!$C$37,))))))))</f>
        <v>0</v>
      </c>
      <c r="F18" s="16">
        <f>IF(D18="old/low efficiency cyclone",'Basis for Wood'!$D$30,IF(D18="medium efficiency cyclone (pre-1995)",'Basis for Wood'!$D$31,IF(D18="high efficiency cyclone (post-1995)",'Basis for Wood'!$D$32,IF(D18="single/multi bag portable dust collector",'Basis for Wood'!$D$33,IF(D18="baghouse (pre-1995)",'Basis for Wood'!$D$34,IF(D18="baghouse (post-1995)",'Basis for Wood'!$D$35,IF(D18="manufacturer data",'Basis for Wood'!$D$36,IF(D18="none",'Basis for Wood'!$D$37,))))))))</f>
        <v>0</v>
      </c>
      <c r="G18" s="16">
        <f>IF(D18="old/low efficiency cyclone",'Basis for Wood'!$E$30,IF(D18="medium efficiency cyclone (pre-1995)",'Basis for Wood'!$E$31,IF(D18="high efficiency cyclone (post-1995)",'Basis for Wood'!$E$32,IF(D18="single/multi bag portable dust collector",'Basis for Wood'!$E$33,IF(D18="baghouse (pre-1995)",'Basis for Wood'!$E$34,IF(D18="baghouse (post-1995)",'Basis for Wood'!$E$35,IF(D18="manufacturer data",'Basis for Wood'!$E$36,IF(D18="none",'Basis for Wood'!$E$37,))))))))</f>
        <v>0</v>
      </c>
      <c r="H18" s="15"/>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row>
    <row r="19" spans="2:44" ht="15">
      <c r="B19" s="50"/>
      <c r="C19" s="50"/>
      <c r="D19" s="15"/>
      <c r="E19" s="16">
        <f>IF(D19="old/low efficiency cyclone",'Basis for Wood'!$C$30,IF(D19="medium efficiency cyclone (pre-1995)",'Basis for Wood'!$C$31,IF(D19="high efficiency cyclone (post-1995)",'Basis for Wood'!$C$32,IF(D19="single/multi bag portable dust collector",'Basis for Wood'!$C$33,IF(D19="baghouse (pre-1995)",'Basis for Wood'!$C$34,IF(D19="baghouse (post-1995)",'Basis for Wood'!$C$35,IF(D19="manufacturer data",'Basis for Wood'!$C$36,IF(D19="none",'Basis for Wood'!$C$37,))))))))</f>
        <v>0</v>
      </c>
      <c r="F19" s="16">
        <f>IF(D19="old/low efficiency cyclone",'Basis for Wood'!$D$30,IF(D19="medium efficiency cyclone (pre-1995)",'Basis for Wood'!$D$31,IF(D19="high efficiency cyclone (post-1995)",'Basis for Wood'!$D$32,IF(D19="single/multi bag portable dust collector",'Basis for Wood'!$D$33,IF(D19="baghouse (pre-1995)",'Basis for Wood'!$D$34,IF(D19="baghouse (post-1995)",'Basis for Wood'!$D$35,IF(D19="manufacturer data",'Basis for Wood'!$D$36,IF(D19="none",'Basis for Wood'!$D$37,))))))))</f>
        <v>0</v>
      </c>
      <c r="G19" s="16">
        <f>IF(D19="old/low efficiency cyclone",'Basis for Wood'!$E$30,IF(D19="medium efficiency cyclone (pre-1995)",'Basis for Wood'!$E$31,IF(D19="high efficiency cyclone (post-1995)",'Basis for Wood'!$E$32,IF(D19="single/multi bag portable dust collector",'Basis for Wood'!$E$33,IF(D19="baghouse (pre-1995)",'Basis for Wood'!$E$34,IF(D19="baghouse (post-1995)",'Basis for Wood'!$E$35,IF(D19="manufacturer data",'Basis for Wood'!$E$36,IF(D19="none",'Basis for Wood'!$E$37,))))))))</f>
        <v>0</v>
      </c>
      <c r="H19" s="15"/>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row>
    <row r="20" spans="2:44" ht="15">
      <c r="B20" s="50"/>
      <c r="C20" s="50"/>
      <c r="D20" s="15"/>
      <c r="E20" s="16">
        <f>IF(D20="old/low efficiency cyclone",'Basis for Wood'!$C$30,IF(D20="medium efficiency cyclone (pre-1995)",'Basis for Wood'!$C$31,IF(D20="high efficiency cyclone (post-1995)",'Basis for Wood'!$C$32,IF(D20="single/multi bag portable dust collector",'Basis for Wood'!$C$33,IF(D20="baghouse (pre-1995)",'Basis for Wood'!$C$34,IF(D20="baghouse (post-1995)",'Basis for Wood'!$C$35,IF(D20="manufacturer data",'Basis for Wood'!$C$36,IF(D20="none",'Basis for Wood'!$C$37,))))))))</f>
        <v>0</v>
      </c>
      <c r="F20" s="16">
        <f>IF(D20="old/low efficiency cyclone",'Basis for Wood'!$D$30,IF(D20="medium efficiency cyclone (pre-1995)",'Basis for Wood'!$D$31,IF(D20="high efficiency cyclone (post-1995)",'Basis for Wood'!$D$32,IF(D20="single/multi bag portable dust collector",'Basis for Wood'!$D$33,IF(D20="baghouse (pre-1995)",'Basis for Wood'!$D$34,IF(D20="baghouse (post-1995)",'Basis for Wood'!$D$35,IF(D20="manufacturer data",'Basis for Wood'!$D$36,IF(D20="none",'Basis for Wood'!$D$37,))))))))</f>
        <v>0</v>
      </c>
      <c r="G20" s="16">
        <f>IF(D20="old/low efficiency cyclone",'Basis for Wood'!$E$30,IF(D20="medium efficiency cyclone (pre-1995)",'Basis for Wood'!$E$31,IF(D20="high efficiency cyclone (post-1995)",'Basis for Wood'!$E$32,IF(D20="single/multi bag portable dust collector",'Basis for Wood'!$E$33,IF(D20="baghouse (pre-1995)",'Basis for Wood'!$E$34,IF(D20="baghouse (post-1995)",'Basis for Wood'!$E$35,IF(D20="manufacturer data",'Basis for Wood'!$E$36,IF(D20="none",'Basis for Wood'!$E$37,))))))))</f>
        <v>0</v>
      </c>
      <c r="H20" s="15"/>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row>
    <row r="21" spans="2:44" ht="15">
      <c r="B21" s="50"/>
      <c r="C21" s="50"/>
      <c r="D21" s="15"/>
      <c r="E21" s="16">
        <f>IF(D21="old/low efficiency cyclone",'Basis for Wood'!$C$30,IF(D21="medium efficiency cyclone (pre-1995)",'Basis for Wood'!$C$31,IF(D21="high efficiency cyclone (post-1995)",'Basis for Wood'!$C$32,IF(D21="single/multi bag portable dust collector",'Basis for Wood'!$C$33,IF(D21="baghouse (pre-1995)",'Basis for Wood'!$C$34,IF(D21="baghouse (post-1995)",'Basis for Wood'!$C$35,IF(D21="manufacturer data",'Basis for Wood'!$C$36,IF(D21="none",'Basis for Wood'!$C$37,))))))))</f>
        <v>0</v>
      </c>
      <c r="F21" s="16">
        <f>IF(D21="old/low efficiency cyclone",'Basis for Wood'!$D$30,IF(D21="medium efficiency cyclone (pre-1995)",'Basis for Wood'!$D$31,IF(D21="high efficiency cyclone (post-1995)",'Basis for Wood'!$D$32,IF(D21="single/multi bag portable dust collector",'Basis for Wood'!$D$33,IF(D21="baghouse (pre-1995)",'Basis for Wood'!$D$34,IF(D21="baghouse (post-1995)",'Basis for Wood'!$D$35,IF(D21="manufacturer data",'Basis for Wood'!$D$36,IF(D21="none",'Basis for Wood'!$D$37,))))))))</f>
        <v>0</v>
      </c>
      <c r="G21" s="16">
        <f>IF(D21="old/low efficiency cyclone",'Basis for Wood'!$E$30,IF(D21="medium efficiency cyclone (pre-1995)",'Basis for Wood'!$E$31,IF(D21="high efficiency cyclone (post-1995)",'Basis for Wood'!$E$32,IF(D21="single/multi bag portable dust collector",'Basis for Wood'!$E$33,IF(D21="baghouse (pre-1995)",'Basis for Wood'!$E$34,IF(D21="baghouse (post-1995)",'Basis for Wood'!$E$35,IF(D21="manufacturer data",'Basis for Wood'!$E$36,IF(D21="none",'Basis for Wood'!$E$37,))))))))</f>
        <v>0</v>
      </c>
      <c r="H21" s="15"/>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row>
    <row r="22" spans="2:44" ht="15">
      <c r="B22" s="50"/>
      <c r="C22" s="50"/>
      <c r="D22" s="15"/>
      <c r="E22" s="16">
        <f>IF(D22="old/low efficiency cyclone",'Basis for Wood'!$C$30,IF(D22="medium efficiency cyclone (pre-1995)",'Basis for Wood'!$C$31,IF(D22="high efficiency cyclone (post-1995)",'Basis for Wood'!$C$32,IF(D22="single/multi bag portable dust collector",'Basis for Wood'!$C$33,IF(D22="baghouse (pre-1995)",'Basis for Wood'!$C$34,IF(D22="baghouse (post-1995)",'Basis for Wood'!$C$35,IF(D22="manufacturer data",'Basis for Wood'!$C$36,IF(D22="none",'Basis for Wood'!$C$37,))))))))</f>
        <v>0</v>
      </c>
      <c r="F22" s="16">
        <f>IF(D22="old/low efficiency cyclone",'Basis for Wood'!$D$30,IF(D22="medium efficiency cyclone (pre-1995)",'Basis for Wood'!$D$31,IF(D22="high efficiency cyclone (post-1995)",'Basis for Wood'!$D$32,IF(D22="single/multi bag portable dust collector",'Basis for Wood'!$D$33,IF(D22="baghouse (pre-1995)",'Basis for Wood'!$D$34,IF(D22="baghouse (post-1995)",'Basis for Wood'!$D$35,IF(D22="manufacturer data",'Basis for Wood'!$D$36,IF(D22="none",'Basis for Wood'!$D$37,))))))))</f>
        <v>0</v>
      </c>
      <c r="G22" s="16">
        <f>IF(D22="old/low efficiency cyclone",'Basis for Wood'!$E$30,IF(D22="medium efficiency cyclone (pre-1995)",'Basis for Wood'!$E$31,IF(D22="high efficiency cyclone (post-1995)",'Basis for Wood'!$E$32,IF(D22="single/multi bag portable dust collector",'Basis for Wood'!$E$33,IF(D22="baghouse (pre-1995)",'Basis for Wood'!$E$34,IF(D22="baghouse (post-1995)",'Basis for Wood'!$E$35,IF(D22="manufacturer data",'Basis for Wood'!$E$36,IF(D22="none",'Basis for Wood'!$E$37,))))))))</f>
        <v>0</v>
      </c>
      <c r="H22" s="15"/>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row>
    <row r="23" spans="2:44" ht="15">
      <c r="B23" s="50"/>
      <c r="C23" s="50"/>
      <c r="D23" s="15"/>
      <c r="E23" s="16">
        <f>IF(D23="old/low efficiency cyclone",'Basis for Wood'!$C$30,IF(D23="medium efficiency cyclone (pre-1995)",'Basis for Wood'!$C$31,IF(D23="high efficiency cyclone (post-1995)",'Basis for Wood'!$C$32,IF(D23="single/multi bag portable dust collector",'Basis for Wood'!$C$33,IF(D23="baghouse (pre-1995)",'Basis for Wood'!$C$34,IF(D23="baghouse (post-1995)",'Basis for Wood'!$C$35,IF(D23="manufacturer data",'Basis for Wood'!$C$36,IF(D23="none",'Basis for Wood'!$C$37,))))))))</f>
        <v>0</v>
      </c>
      <c r="F23" s="16">
        <f>IF(D23="old/low efficiency cyclone",'Basis for Wood'!$D$30,IF(D23="medium efficiency cyclone (pre-1995)",'Basis for Wood'!$D$31,IF(D23="high efficiency cyclone (post-1995)",'Basis for Wood'!$D$32,IF(D23="single/multi bag portable dust collector",'Basis for Wood'!$D$33,IF(D23="baghouse (pre-1995)",'Basis for Wood'!$D$34,IF(D23="baghouse (post-1995)",'Basis for Wood'!$D$35,IF(D23="manufacturer data",'Basis for Wood'!$D$36,IF(D23="none",'Basis for Wood'!$D$37,))))))))</f>
        <v>0</v>
      </c>
      <c r="G23" s="16">
        <f>IF(D23="old/low efficiency cyclone",'Basis for Wood'!$E$30,IF(D23="medium efficiency cyclone (pre-1995)",'Basis for Wood'!$E$31,IF(D23="high efficiency cyclone (post-1995)",'Basis for Wood'!$E$32,IF(D23="single/multi bag portable dust collector",'Basis for Wood'!$E$33,IF(D23="baghouse (pre-1995)",'Basis for Wood'!$E$34,IF(D23="baghouse (post-1995)",'Basis for Wood'!$E$35,IF(D23="manufacturer data",'Basis for Wood'!$E$36,IF(D23="none",'Basis for Wood'!$E$37,))))))))</f>
        <v>0</v>
      </c>
      <c r="H23" s="15"/>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row>
    <row r="24" spans="2:44" ht="15">
      <c r="B24" s="50"/>
      <c r="C24" s="50"/>
      <c r="D24" s="15"/>
      <c r="E24" s="16">
        <f>IF(D24="old/low efficiency cyclone",'Basis for Wood'!$C$30,IF(D24="medium efficiency cyclone (pre-1995)",'Basis for Wood'!$C$31,IF(D24="high efficiency cyclone (post-1995)",'Basis for Wood'!$C$32,IF(D24="single/multi bag portable dust collector",'Basis for Wood'!$C$33,IF(D24="baghouse (pre-1995)",'Basis for Wood'!$C$34,IF(D24="baghouse (post-1995)",'Basis for Wood'!$C$35,IF(D24="manufacturer data",'Basis for Wood'!$C$36,IF(D24="none",'Basis for Wood'!$C$37,))))))))</f>
        <v>0</v>
      </c>
      <c r="F24" s="16">
        <f>IF(D24="old/low efficiency cyclone",'Basis for Wood'!$D$30,IF(D24="medium efficiency cyclone (pre-1995)",'Basis for Wood'!$D$31,IF(D24="high efficiency cyclone (post-1995)",'Basis for Wood'!$D$32,IF(D24="single/multi bag portable dust collector",'Basis for Wood'!$D$33,IF(D24="baghouse (pre-1995)",'Basis for Wood'!$D$34,IF(D24="baghouse (post-1995)",'Basis for Wood'!$D$35,IF(D24="manufacturer data",'Basis for Wood'!$D$36,IF(D24="none",'Basis for Wood'!$D$37,))))))))</f>
        <v>0</v>
      </c>
      <c r="G24" s="16">
        <f>IF(D24="old/low efficiency cyclone",'Basis for Wood'!$E$30,IF(D24="medium efficiency cyclone (pre-1995)",'Basis for Wood'!$E$31,IF(D24="high efficiency cyclone (post-1995)",'Basis for Wood'!$E$32,IF(D24="single/multi bag portable dust collector",'Basis for Wood'!$E$33,IF(D24="baghouse (pre-1995)",'Basis for Wood'!$E$34,IF(D24="baghouse (post-1995)",'Basis for Wood'!$E$35,IF(D24="manufacturer data",'Basis for Wood'!$E$36,IF(D24="none",'Basis for Wood'!$E$37,))))))))</f>
        <v>0</v>
      </c>
      <c r="H24" s="15"/>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row>
  </sheetData>
  <sheetProtection sheet="1" objects="1" scenarios="1" formatColumns="0" formatRows="0"/>
  <mergeCells count="4">
    <mergeCell ref="H4:K10"/>
    <mergeCell ref="C6:F6"/>
    <mergeCell ref="C8:D8"/>
    <mergeCell ref="C12:D12"/>
  </mergeCells>
  <dataValidations count="2">
    <dataValidation type="list" allowBlank="1" showInputMessage="1" showErrorMessage="1" prompt="If manufacturer data selected, input data." sqref="D15:D24">
      <formula1>controls</formula1>
    </dataValidation>
    <dataValidation type="list" allowBlank="1" showInputMessage="1" showErrorMessage="1" sqref="H15:H24">
      <formula1>inherent</formula1>
    </dataValidation>
  </dataValidation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codeName="Sheet4"/>
  <dimension ref="B1:N33"/>
  <sheetViews>
    <sheetView showGridLines="0" showZeros="0" zoomScaleSheetLayoutView="100" workbookViewId="0" topLeftCell="A1">
      <selection activeCell="H2" sqref="H2:K9"/>
    </sheetView>
  </sheetViews>
  <sheetFormatPr defaultColWidth="9.140625" defaultRowHeight="12.75"/>
  <cols>
    <col min="1" max="1" width="2.57421875" style="0" customWidth="1"/>
    <col min="2" max="2" width="23.140625" style="0" customWidth="1"/>
    <col min="3" max="3" width="11.28125" style="0" customWidth="1"/>
    <col min="4" max="4" width="12.57421875" style="0" customWidth="1"/>
    <col min="5" max="5" width="11.00390625" style="0" customWidth="1"/>
    <col min="6" max="6" width="11.7109375" style="0" customWidth="1"/>
    <col min="7" max="7" width="12.421875" style="0" customWidth="1"/>
    <col min="8" max="8" width="12.00390625" style="0" customWidth="1"/>
    <col min="9" max="9" width="13.57421875" style="0" customWidth="1"/>
    <col min="10" max="10" width="11.28125" style="0" customWidth="1"/>
    <col min="11" max="11" width="11.7109375" style="0" customWidth="1"/>
    <col min="12" max="12" width="11.00390625" style="0" customWidth="1"/>
    <col min="13" max="13" width="11.421875" style="0" customWidth="1"/>
    <col min="14" max="14" width="11.00390625" style="0" customWidth="1"/>
  </cols>
  <sheetData>
    <row r="1" spans="2:14" ht="15.75">
      <c r="B1" s="52" t="s">
        <v>76</v>
      </c>
      <c r="C1" s="57"/>
      <c r="D1" s="57"/>
      <c r="E1" s="57"/>
      <c r="F1" s="57"/>
      <c r="G1" s="57"/>
      <c r="H1" s="57"/>
      <c r="I1" s="57"/>
      <c r="J1" s="57"/>
      <c r="K1" s="57"/>
      <c r="L1" s="57"/>
      <c r="M1" s="57"/>
      <c r="N1" s="57"/>
    </row>
    <row r="2" spans="2:14" ht="12.75">
      <c r="B2" s="57"/>
      <c r="C2" s="57"/>
      <c r="D2" s="57"/>
      <c r="E2" s="57"/>
      <c r="F2" s="57"/>
      <c r="G2" s="57"/>
      <c r="H2" s="170" t="s">
        <v>110</v>
      </c>
      <c r="I2" s="170"/>
      <c r="J2" s="170"/>
      <c r="K2" s="170"/>
      <c r="L2" s="57"/>
      <c r="M2" s="57"/>
      <c r="N2" s="57"/>
    </row>
    <row r="3" spans="2:14" ht="15.75" customHeight="1">
      <c r="B3" s="55" t="s">
        <v>1</v>
      </c>
      <c r="C3" s="171">
        <f>'Wood Waste Input'!C6:F6</f>
        <v>0</v>
      </c>
      <c r="D3" s="171"/>
      <c r="E3" s="171"/>
      <c r="F3" s="171"/>
      <c r="G3" s="57"/>
      <c r="H3" s="170"/>
      <c r="I3" s="170"/>
      <c r="J3" s="170"/>
      <c r="K3" s="170"/>
      <c r="L3" s="57"/>
      <c r="M3" s="57"/>
      <c r="N3" s="57"/>
    </row>
    <row r="4" spans="2:14" ht="15.75">
      <c r="B4" s="55"/>
      <c r="C4" s="58"/>
      <c r="D4" s="58"/>
      <c r="E4" s="58"/>
      <c r="F4" s="58"/>
      <c r="G4" s="57"/>
      <c r="H4" s="170"/>
      <c r="I4" s="170"/>
      <c r="J4" s="170"/>
      <c r="K4" s="170"/>
      <c r="L4" s="57"/>
      <c r="M4" s="57"/>
      <c r="N4" s="57"/>
    </row>
    <row r="5" spans="2:14" ht="36" customHeight="1">
      <c r="B5" s="59" t="s">
        <v>3</v>
      </c>
      <c r="C5" s="172">
        <f>'Wood Waste Input'!C8:D8</f>
        <v>0</v>
      </c>
      <c r="D5" s="173"/>
      <c r="E5" s="60"/>
      <c r="F5" s="60"/>
      <c r="G5" s="57"/>
      <c r="H5" s="170"/>
      <c r="I5" s="170"/>
      <c r="J5" s="170"/>
      <c r="K5" s="170"/>
      <c r="L5" s="57"/>
      <c r="M5" s="57"/>
      <c r="N5" s="57"/>
    </row>
    <row r="6" spans="2:14" ht="12" customHeight="1">
      <c r="B6" s="136"/>
      <c r="C6" s="137"/>
      <c r="D6" s="137"/>
      <c r="E6" s="138"/>
      <c r="F6" s="60"/>
      <c r="G6" s="57"/>
      <c r="H6" s="170"/>
      <c r="I6" s="170"/>
      <c r="J6" s="170"/>
      <c r="K6" s="170"/>
      <c r="L6" s="57"/>
      <c r="M6" s="57"/>
      <c r="N6" s="57"/>
    </row>
    <row r="7" spans="2:14" ht="15.75">
      <c r="B7" s="42" t="s">
        <v>111</v>
      </c>
      <c r="C7" s="161">
        <f>'Wood Waste Input'!C12:D12</f>
        <v>0</v>
      </c>
      <c r="D7" s="161"/>
      <c r="E7" s="60"/>
      <c r="F7" s="60"/>
      <c r="G7" s="57"/>
      <c r="H7" s="170"/>
      <c r="I7" s="170"/>
      <c r="J7" s="170"/>
      <c r="K7" s="170"/>
      <c r="L7" s="57"/>
      <c r="M7" s="57"/>
      <c r="N7" s="57"/>
    </row>
    <row r="8" spans="2:14" ht="15.75">
      <c r="B8" s="55"/>
      <c r="C8" s="61"/>
      <c r="D8" s="60"/>
      <c r="E8" s="60"/>
      <c r="F8" s="60"/>
      <c r="G8" s="57"/>
      <c r="H8" s="170"/>
      <c r="I8" s="170"/>
      <c r="J8" s="170"/>
      <c r="K8" s="170"/>
      <c r="L8" s="57"/>
      <c r="M8" s="57"/>
      <c r="N8" s="57"/>
    </row>
    <row r="9" spans="2:14" ht="15.75">
      <c r="B9" s="55"/>
      <c r="C9" s="61"/>
      <c r="D9" s="60"/>
      <c r="E9" s="60"/>
      <c r="F9" s="60"/>
      <c r="G9" s="57"/>
      <c r="H9" s="170"/>
      <c r="I9" s="170"/>
      <c r="J9" s="170"/>
      <c r="K9" s="170"/>
      <c r="L9" s="57"/>
      <c r="M9" s="57"/>
      <c r="N9" s="57"/>
    </row>
    <row r="10" spans="2:14" ht="14.25">
      <c r="B10" s="62"/>
      <c r="C10" s="62"/>
      <c r="D10" s="63" t="s">
        <v>19</v>
      </c>
      <c r="E10" s="63" t="s">
        <v>32</v>
      </c>
      <c r="F10" s="63" t="s">
        <v>33</v>
      </c>
      <c r="G10" s="57"/>
      <c r="H10" s="62"/>
      <c r="I10" s="62"/>
      <c r="J10" s="63" t="s">
        <v>19</v>
      </c>
      <c r="K10" s="63" t="s">
        <v>32</v>
      </c>
      <c r="L10" s="63" t="s">
        <v>33</v>
      </c>
      <c r="M10" s="57"/>
      <c r="N10" s="57"/>
    </row>
    <row r="11" spans="2:14" ht="12.75">
      <c r="B11" s="64" t="s">
        <v>72</v>
      </c>
      <c r="C11" s="65"/>
      <c r="D11" s="105">
        <f>SUM(C16:C25)</f>
        <v>0</v>
      </c>
      <c r="E11" s="105">
        <f>SUM(E16:E25)</f>
        <v>0</v>
      </c>
      <c r="F11" s="105">
        <f>SUM(G16:G25)</f>
        <v>0</v>
      </c>
      <c r="G11" s="57"/>
      <c r="H11" s="64" t="s">
        <v>77</v>
      </c>
      <c r="I11" s="65"/>
      <c r="J11" s="105">
        <f>(SUM(I16:I25))</f>
        <v>0</v>
      </c>
      <c r="K11" s="105">
        <f>SUM(K16:K25)</f>
        <v>0</v>
      </c>
      <c r="L11" s="105">
        <f>SUM(M16:M25)</f>
        <v>0</v>
      </c>
      <c r="M11" s="57"/>
      <c r="N11" s="57"/>
    </row>
    <row r="12" spans="2:14" ht="12.75">
      <c r="B12" s="64" t="s">
        <v>84</v>
      </c>
      <c r="C12" s="65"/>
      <c r="D12" s="105" t="e">
        <f>SUM(D16:D25)</f>
        <v>#DIV/0!</v>
      </c>
      <c r="E12" s="105" t="e">
        <f>SUM(F16:F25)</f>
        <v>#DIV/0!</v>
      </c>
      <c r="F12" s="105" t="e">
        <f>SUM(H16:H25)</f>
        <v>#DIV/0!</v>
      </c>
      <c r="G12" s="57"/>
      <c r="H12" s="64" t="s">
        <v>85</v>
      </c>
      <c r="I12" s="65"/>
      <c r="J12" s="105">
        <f>SUM(J16:J25)</f>
        <v>0</v>
      </c>
      <c r="K12" s="105">
        <f>SUM(L16:L25)</f>
        <v>0</v>
      </c>
      <c r="L12" s="105">
        <f>SUM(N16:N25)</f>
        <v>0</v>
      </c>
      <c r="M12" s="57"/>
      <c r="N12" s="57"/>
    </row>
    <row r="13" spans="2:14" ht="13.5" thickBot="1">
      <c r="B13" s="66"/>
      <c r="C13" s="67"/>
      <c r="D13" s="68"/>
      <c r="E13" s="68"/>
      <c r="F13" s="68"/>
      <c r="G13" s="57"/>
      <c r="H13" s="57"/>
      <c r="I13" s="57"/>
      <c r="J13" s="57"/>
      <c r="K13" s="57"/>
      <c r="L13" s="57"/>
      <c r="M13" s="57"/>
      <c r="N13" s="57"/>
    </row>
    <row r="14" spans="2:14" ht="23.25" customHeight="1">
      <c r="B14" s="168" t="s">
        <v>62</v>
      </c>
      <c r="C14" s="163" t="s">
        <v>59</v>
      </c>
      <c r="D14" s="163"/>
      <c r="E14" s="163"/>
      <c r="F14" s="163"/>
      <c r="G14" s="163"/>
      <c r="H14" s="164"/>
      <c r="I14" s="165" t="s">
        <v>61</v>
      </c>
      <c r="J14" s="166"/>
      <c r="K14" s="166"/>
      <c r="L14" s="166"/>
      <c r="M14" s="166"/>
      <c r="N14" s="167"/>
    </row>
    <row r="15" spans="2:14" ht="48.75" customHeight="1">
      <c r="B15" s="169"/>
      <c r="C15" s="98" t="s">
        <v>16</v>
      </c>
      <c r="D15" s="96" t="s">
        <v>15</v>
      </c>
      <c r="E15" s="96" t="s">
        <v>80</v>
      </c>
      <c r="F15" s="96" t="s">
        <v>81</v>
      </c>
      <c r="G15" s="96" t="s">
        <v>82</v>
      </c>
      <c r="H15" s="100" t="s">
        <v>83</v>
      </c>
      <c r="I15" s="101" t="s">
        <v>16</v>
      </c>
      <c r="J15" s="96" t="s">
        <v>15</v>
      </c>
      <c r="K15" s="96" t="s">
        <v>80</v>
      </c>
      <c r="L15" s="96" t="s">
        <v>81</v>
      </c>
      <c r="M15" s="96" t="s">
        <v>82</v>
      </c>
      <c r="N15" s="100" t="s">
        <v>83</v>
      </c>
    </row>
    <row r="16" spans="2:14" ht="14.25">
      <c r="B16" s="95">
        <f>'Wood Waste Input'!B15</f>
        <v>0</v>
      </c>
      <c r="C16" s="106">
        <f>IF('Wood Waste Input'!$H15="yes",((('Wood Waste Input'!$C15*'Basis for Wood'!$C$56/100*(1-'Wood Waste Input'!$E15)))),IF('Wood Waste Input'!$H15="no",(('Wood Waste Input'!$C15*'Basis for Wood'!$C$56/100*(1-'Wood Waste Input'!$E15)+('Wood Waste Input'!$C15*'Basis for Wood'!$C$56/100))),))</f>
        <v>0</v>
      </c>
      <c r="D16" s="131" t="e">
        <f>C16*2000/'Wood Waste Input'!$C$10/'Wood Waste Input'!$E$10</f>
        <v>#DIV/0!</v>
      </c>
      <c r="E16" s="106">
        <f>IF('Wood Waste Input'!$H15="yes",((('Wood Waste Input'!$C15*'Basis for Wood'!$D$56/100*(1-'Wood Waste Input'!$F15)))),IF('Wood Waste Input'!$H15="no",(('Wood Waste Input'!$C15*'Basis for Wood'!$D$56/100*(1-'Wood Waste Input'!$F15)+('Wood Waste Input'!$C15*'Basis for Wood'!$D$56/100))),))</f>
        <v>0</v>
      </c>
      <c r="F16" s="107" t="e">
        <f>E16*2000/'Wood Waste Input'!$C$10/'Wood Waste Input'!$E$10</f>
        <v>#DIV/0!</v>
      </c>
      <c r="G16" s="106">
        <f>IF('Wood Waste Input'!$H15="yes",((('Wood Waste Input'!$C15*'Basis for Wood'!$E$56/100*(1-'Wood Waste Input'!$G15)))),IF('Wood Waste Input'!$H15="no",(('Wood Waste Input'!$C15*'Basis for Wood'!$E$56/100*(1-'Wood Waste Input'!$G15)+('Wood Waste Input'!$C15*'Basis for Wood'!$E$56/100))),))</f>
        <v>0</v>
      </c>
      <c r="H16" s="103" t="e">
        <f>G16*2000/'Wood Waste Input'!$C$10/'Wood Waste Input'!$E$10</f>
        <v>#DIV/0!</v>
      </c>
      <c r="I16" s="104">
        <f>IF('Wood Waste Input'!$H15="no",(('Wood Waste Input'!$C15*'Basis for Wood'!$C$56/100*(1-'Wood Waste Input'!$E15))),IF('Wood Waste Input'!$H15="yes","N/A",))</f>
        <v>0</v>
      </c>
      <c r="J16" s="107">
        <f>IF('Wood Waste Input'!$H15="no",(I16*2000/'Wood Waste Input'!$C10/'Wood Waste Input'!$E10),IF('Wood Waste Input'!$H15="yes","N/A",))</f>
        <v>0</v>
      </c>
      <c r="K16" s="104">
        <f>IF('Wood Waste Input'!$H15="no",(('Wood Waste Input'!$C15*'Basis for Wood'!$D$56/100*(1-'Wood Waste Input'!$F15))),IF('Wood Waste Input'!$H15="yes","N/A",))</f>
        <v>0</v>
      </c>
      <c r="L16" s="107">
        <f>IF('Wood Waste Input'!$H15="no",(K16*2000/'Wood Waste Input'!$C10/'Wood Waste Input'!$E10),IF('Wood Waste Input'!$H15="yes","N/A",))</f>
        <v>0</v>
      </c>
      <c r="M16" s="104">
        <f>IF('Wood Waste Input'!$H15="no",(('Wood Waste Input'!$C15*'Basis for Wood'!$E$56/100*(1-'Wood Waste Input'!$G15))),IF('Wood Waste Input'!$H15="yes","N/A",))</f>
        <v>0</v>
      </c>
      <c r="N16" s="107">
        <f>IF('Wood Waste Input'!$H15="no",(M16*2000/'Wood Waste Input'!$C10/'Wood Waste Input'!$E10),IF('Wood Waste Input'!$H15="yes","N/A",))</f>
        <v>0</v>
      </c>
    </row>
    <row r="17" spans="2:14" ht="14.25">
      <c r="B17" s="95">
        <f>'Wood Waste Input'!B16</f>
        <v>0</v>
      </c>
      <c r="C17" s="106">
        <f>IF('Wood Waste Input'!$H16="yes",((('Wood Waste Input'!$C16*'Basis for Wood'!$C$56/100*(1-'Wood Waste Input'!$E16)))),IF('Wood Waste Input'!$H16="no",(('Wood Waste Input'!$C16*'Basis for Wood'!$C$56/100*(1-'Wood Waste Input'!$E16)+('Wood Waste Input'!$C16*'Basis for Wood'!$C$56/100))),))</f>
        <v>0</v>
      </c>
      <c r="D17" s="107" t="e">
        <f>C17*2000/'Wood Waste Input'!$C$10/'Wood Waste Input'!$E$10</f>
        <v>#DIV/0!</v>
      </c>
      <c r="E17" s="106">
        <f>IF('Wood Waste Input'!$H16="yes",((('Wood Waste Input'!$C16*'Basis for Wood'!$D$56/100*(1-'Wood Waste Input'!$F16)))),IF('Wood Waste Input'!$H16="no",(('Wood Waste Input'!$C16*'Basis for Wood'!$D$56/100*(1-'Wood Waste Input'!$F16)+('Wood Waste Input'!$C16*'Basis for Wood'!$D$56/100))),))</f>
        <v>0</v>
      </c>
      <c r="F17" s="107" t="e">
        <f>E17*2000/'Wood Waste Input'!$C$10/'Wood Waste Input'!$E$10</f>
        <v>#DIV/0!</v>
      </c>
      <c r="G17" s="106">
        <f>IF('Wood Waste Input'!$H16="yes",((('Wood Waste Input'!$C16*'Basis for Wood'!$E$56/100*(1-'Wood Waste Input'!$G16)))),IF('Wood Waste Input'!$H16="no",(('Wood Waste Input'!$C16*'Basis for Wood'!$E$56/100*(1-'Wood Waste Input'!$G16)+('Wood Waste Input'!$C16*'Basis for Wood'!$E$56/100))),))</f>
        <v>0</v>
      </c>
      <c r="H17" s="103" t="e">
        <f>G17*2000/'Wood Waste Input'!$C$10/'Wood Waste Input'!$E$10</f>
        <v>#DIV/0!</v>
      </c>
      <c r="I17" s="104">
        <f>IF('Wood Waste Input'!$H16="no",(('Wood Waste Input'!$C16*'Basis for Wood'!$C$56/100*(1-'Wood Waste Input'!$E16))),IF('Wood Waste Input'!$H16="yes","N/A",))</f>
        <v>0</v>
      </c>
      <c r="J17" s="107">
        <f>IF('Wood Waste Input'!$H16="no",(I17*2000/'Wood Waste Input'!$C12/'Wood Waste Input'!$E12),IF('Wood Waste Input'!$H16="yes","N/A",))</f>
        <v>0</v>
      </c>
      <c r="K17" s="104">
        <f>IF('Wood Waste Input'!$H16="no",(('Wood Waste Input'!$C16*'Basis for Wood'!$D$56/100*(1-'Wood Waste Input'!$F16))),IF('Wood Waste Input'!$H16="yes","N/A",))</f>
        <v>0</v>
      </c>
      <c r="L17" s="107">
        <f>IF('Wood Waste Input'!$H16="no",(K17*2000/'Wood Waste Input'!$C12/'Wood Waste Input'!$E12),IF('Wood Waste Input'!$H16="yes","N/A",))</f>
        <v>0</v>
      </c>
      <c r="M17" s="104">
        <f>IF('Wood Waste Input'!$H16="no",(('Wood Waste Input'!$C16*'Basis for Wood'!$E$56/100*(1-'Wood Waste Input'!$G16))),IF('Wood Waste Input'!$H16="yes","N/A",))</f>
        <v>0</v>
      </c>
      <c r="N17" s="107">
        <f>IF('Wood Waste Input'!$H16="no",(M17*2000/'Wood Waste Input'!$C12/'Wood Waste Input'!$E12),IF('Wood Waste Input'!$H16="yes","N/A",))</f>
        <v>0</v>
      </c>
    </row>
    <row r="18" spans="2:14" ht="14.25">
      <c r="B18" s="95">
        <f>'Wood Waste Input'!B17</f>
        <v>0</v>
      </c>
      <c r="C18" s="106">
        <f>IF('Wood Waste Input'!$H17="yes",((('Wood Waste Input'!$C17*'Basis for Wood'!$C$56/100*(1-'Wood Waste Input'!$E17)))),IF('Wood Waste Input'!$H17="no",(('Wood Waste Input'!$C17*'Basis for Wood'!$C$56/100*(1-'Wood Waste Input'!$E17)+('Wood Waste Input'!$C17*'Basis for Wood'!$C$56/100))),))</f>
        <v>0</v>
      </c>
      <c r="D18" s="107" t="e">
        <f>C18*2000/'Wood Waste Input'!$C$10/'Wood Waste Input'!$E$10</f>
        <v>#DIV/0!</v>
      </c>
      <c r="E18" s="106">
        <f>IF('Wood Waste Input'!$H17="yes",((('Wood Waste Input'!$C17*'Basis for Wood'!$D$56/100*(1-'Wood Waste Input'!$F17)))),IF('Wood Waste Input'!$H17="no",(('Wood Waste Input'!$C17*'Basis for Wood'!$D$56/100*(1-'Wood Waste Input'!$F17)+('Wood Waste Input'!$C17*'Basis for Wood'!$D$56/100))),))</f>
        <v>0</v>
      </c>
      <c r="F18" s="107" t="e">
        <f>E18*2000/'Wood Waste Input'!$C$10/'Wood Waste Input'!$E$10</f>
        <v>#DIV/0!</v>
      </c>
      <c r="G18" s="106">
        <f>IF('Wood Waste Input'!$H17="yes",((('Wood Waste Input'!$C17*'Basis for Wood'!$E$56/100*(1-'Wood Waste Input'!$G17)))),IF('Wood Waste Input'!$H17="no",(('Wood Waste Input'!$C17*'Basis for Wood'!$E$56/100*(1-'Wood Waste Input'!$G17)+('Wood Waste Input'!$C17*'Basis for Wood'!$E$56/100))),))</f>
        <v>0</v>
      </c>
      <c r="H18" s="103" t="e">
        <f>G18*2000/'Wood Waste Input'!$C$10/'Wood Waste Input'!$E$10</f>
        <v>#DIV/0!</v>
      </c>
      <c r="I18" s="104">
        <f>IF('Wood Waste Input'!$H17="no",(('Wood Waste Input'!$C17*'Basis for Wood'!$C$56/100*(1-'Wood Waste Input'!$E17))),IF('Wood Waste Input'!$H17="yes","N/A",))</f>
        <v>0</v>
      </c>
      <c r="J18" s="107">
        <f>IF('Wood Waste Input'!$H17="no",(I18*2000/'Wood Waste Input'!$C13/'Wood Waste Input'!$E13),IF('Wood Waste Input'!$H17="yes","N/A",))</f>
        <v>0</v>
      </c>
      <c r="K18" s="104">
        <f>IF('Wood Waste Input'!$H17="no",(('Wood Waste Input'!$C17*'Basis for Wood'!$D$56/100*(1-'Wood Waste Input'!$F17))),IF('Wood Waste Input'!$H17="yes","N/A",))</f>
        <v>0</v>
      </c>
      <c r="L18" s="107">
        <f>IF('Wood Waste Input'!$H17="no",(K18*2000/'Wood Waste Input'!$C13/'Wood Waste Input'!$E13),IF('Wood Waste Input'!$H17="yes","N/A",))</f>
        <v>0</v>
      </c>
      <c r="M18" s="104">
        <f>IF('Wood Waste Input'!$H17="no",(('Wood Waste Input'!$C17*'Basis for Wood'!$E$56/100*(1-'Wood Waste Input'!$G17))),IF('Wood Waste Input'!$H17="yes","N/A",))</f>
        <v>0</v>
      </c>
      <c r="N18" s="107">
        <f>IF('Wood Waste Input'!$H17="no",(M18*2000/'Wood Waste Input'!$C13/'Wood Waste Input'!$E13),IF('Wood Waste Input'!$H17="yes","N/A",))</f>
        <v>0</v>
      </c>
    </row>
    <row r="19" spans="2:14" ht="14.25">
      <c r="B19" s="95">
        <f>'Wood Waste Input'!B18</f>
        <v>0</v>
      </c>
      <c r="C19" s="106">
        <f>IF('Wood Waste Input'!$H18="yes",((('Wood Waste Input'!$C18*'Basis for Wood'!$C$56/100*(1-'Wood Waste Input'!$E18)))),IF('Wood Waste Input'!$H18="no",(('Wood Waste Input'!$C18*'Basis for Wood'!$C$56/100*(1-'Wood Waste Input'!$E18)+('Wood Waste Input'!$C18*'Basis for Wood'!$C$56/100))),))</f>
        <v>0</v>
      </c>
      <c r="D19" s="107" t="e">
        <f>C19*2000/'Wood Waste Input'!$C$10/'Wood Waste Input'!$E$10</f>
        <v>#DIV/0!</v>
      </c>
      <c r="E19" s="106">
        <f>IF('Wood Waste Input'!$H18="yes",((('Wood Waste Input'!$C18*'Basis for Wood'!$D$56/100*(1-'Wood Waste Input'!$F18)))),IF('Wood Waste Input'!$H18="no",(('Wood Waste Input'!$C18*'Basis for Wood'!$D$56/100*(1-'Wood Waste Input'!$F18)+('Wood Waste Input'!$C18*'Basis for Wood'!$D$56/100))),))</f>
        <v>0</v>
      </c>
      <c r="F19" s="107" t="e">
        <f>E19*2000/'Wood Waste Input'!$C$10/'Wood Waste Input'!$E$10</f>
        <v>#DIV/0!</v>
      </c>
      <c r="G19" s="106">
        <f>IF('Wood Waste Input'!$H18="yes",((('Wood Waste Input'!$C18*'Basis for Wood'!$E$56/100*(1-'Wood Waste Input'!$G18)))),IF('Wood Waste Input'!$H18="no",(('Wood Waste Input'!$C18*'Basis for Wood'!$E$56/100*(1-'Wood Waste Input'!$G18)+('Wood Waste Input'!$C18*'Basis for Wood'!$E$56/100))),))</f>
        <v>0</v>
      </c>
      <c r="H19" s="103" t="e">
        <f>G19*2000/'Wood Waste Input'!$C$10/'Wood Waste Input'!$E$10</f>
        <v>#DIV/0!</v>
      </c>
      <c r="I19" s="104">
        <f>IF('Wood Waste Input'!$H18="no",(('Wood Waste Input'!$C18*'Basis for Wood'!$C$56/100*(1-'Wood Waste Input'!$E18))),IF('Wood Waste Input'!$H18="yes","N/A",))</f>
        <v>0</v>
      </c>
      <c r="J19" s="107">
        <f>IF('Wood Waste Input'!$H18="no",(I19*2000/'Wood Waste Input'!$C14/'Wood Waste Input'!$E14),IF('Wood Waste Input'!$H18="yes","N/A",))</f>
        <v>0</v>
      </c>
      <c r="K19" s="104">
        <f>IF('Wood Waste Input'!$H18="no",(('Wood Waste Input'!$C18*'Basis for Wood'!$D$56/100*(1-'Wood Waste Input'!$F18))),IF('Wood Waste Input'!$H18="yes","N/A",))</f>
        <v>0</v>
      </c>
      <c r="L19" s="107">
        <f>IF('Wood Waste Input'!$H18="no",(K19*2000/'Wood Waste Input'!$C14/'Wood Waste Input'!$E14),IF('Wood Waste Input'!$H18="yes","N/A",))</f>
        <v>0</v>
      </c>
      <c r="M19" s="104">
        <f>IF('Wood Waste Input'!$H18="no",(('Wood Waste Input'!$C18*'Basis for Wood'!$E$56/100*(1-'Wood Waste Input'!$G18))),IF('Wood Waste Input'!$H18="yes","N/A",))</f>
        <v>0</v>
      </c>
      <c r="N19" s="107">
        <f>IF('Wood Waste Input'!$H18="no",(M19*2000/'Wood Waste Input'!$C14/'Wood Waste Input'!$E14),IF('Wood Waste Input'!$H18="yes","N/A",))</f>
        <v>0</v>
      </c>
    </row>
    <row r="20" spans="2:14" ht="14.25">
      <c r="B20" s="95">
        <f>'Wood Waste Input'!B19</f>
        <v>0</v>
      </c>
      <c r="C20" s="106">
        <f>IF('Wood Waste Input'!$H19="yes",((('Wood Waste Input'!$C19*'Basis for Wood'!$C$56/100*(1-'Wood Waste Input'!$E19)))),IF('Wood Waste Input'!$H19="no",(('Wood Waste Input'!$C19*'Basis for Wood'!$C$56/100*(1-'Wood Waste Input'!$E19)+('Wood Waste Input'!$C19*'Basis for Wood'!$C$56/100))),))</f>
        <v>0</v>
      </c>
      <c r="D20" s="107" t="e">
        <f>C20*2000/'Wood Waste Input'!$C$10/'Wood Waste Input'!$E$10</f>
        <v>#DIV/0!</v>
      </c>
      <c r="E20" s="106">
        <f>IF('Wood Waste Input'!$H19="yes",((('Wood Waste Input'!$C19*'Basis for Wood'!$D$56/100*(1-'Wood Waste Input'!$F19)))),IF('Wood Waste Input'!$H19="no",(('Wood Waste Input'!$C19*'Basis for Wood'!$D$56/100*(1-'Wood Waste Input'!$F19)+('Wood Waste Input'!$C19*'Basis for Wood'!$D$56/100))),))</f>
        <v>0</v>
      </c>
      <c r="F20" s="107" t="e">
        <f>E20*2000/'Wood Waste Input'!$C$10/'Wood Waste Input'!$E$10</f>
        <v>#DIV/0!</v>
      </c>
      <c r="G20" s="106">
        <f>IF('Wood Waste Input'!$H19="yes",((('Wood Waste Input'!$C19*'Basis for Wood'!$E$56/100*(1-'Wood Waste Input'!$G19)))),IF('Wood Waste Input'!$H19="no",(('Wood Waste Input'!$C19*'Basis for Wood'!$E$56/100*(1-'Wood Waste Input'!$G19)+('Wood Waste Input'!$C19*'Basis for Wood'!$E$56/100))),))</f>
        <v>0</v>
      </c>
      <c r="H20" s="103" t="e">
        <f>G20*2000/'Wood Waste Input'!$C$10/'Wood Waste Input'!$E$10</f>
        <v>#DIV/0!</v>
      </c>
      <c r="I20" s="104">
        <f>IF('Wood Waste Input'!$H19="no",(('Wood Waste Input'!$C19*'Basis for Wood'!$C$56/100*(1-'Wood Waste Input'!$E19))),IF('Wood Waste Input'!$H19="yes","N/A",))</f>
        <v>0</v>
      </c>
      <c r="J20" s="107">
        <f>IF('Wood Waste Input'!$H19="no",(I20*2000/'Wood Waste Input'!$C15/'Wood Waste Input'!$E15),IF('Wood Waste Input'!$H19="yes","N/A",))</f>
        <v>0</v>
      </c>
      <c r="K20" s="104">
        <f>IF('Wood Waste Input'!$H19="no",(('Wood Waste Input'!$C19*'Basis for Wood'!$D$56/100*(1-'Wood Waste Input'!$F19))),IF('Wood Waste Input'!$H19="yes","N/A",))</f>
        <v>0</v>
      </c>
      <c r="L20" s="107">
        <f>IF('Wood Waste Input'!$H19="no",(K20*2000/'Wood Waste Input'!$C15/'Wood Waste Input'!$E15),IF('Wood Waste Input'!$H19="yes","N/A",))</f>
        <v>0</v>
      </c>
      <c r="M20" s="104">
        <f>IF('Wood Waste Input'!$H19="no",(('Wood Waste Input'!$C19*'Basis for Wood'!$E$56/100*(1-'Wood Waste Input'!$G19))),IF('Wood Waste Input'!$H19="yes","N/A",))</f>
        <v>0</v>
      </c>
      <c r="N20" s="107">
        <f>IF('Wood Waste Input'!$H19="no",(M20*2000/'Wood Waste Input'!$C15/'Wood Waste Input'!$E15),IF('Wood Waste Input'!$H19="yes","N/A",))</f>
        <v>0</v>
      </c>
    </row>
    <row r="21" spans="2:14" ht="14.25">
      <c r="B21" s="95">
        <f>'Wood Waste Input'!B20</f>
        <v>0</v>
      </c>
      <c r="C21" s="106">
        <f>IF('Wood Waste Input'!$H20="yes",((('Wood Waste Input'!$C20*'Basis for Wood'!$C$56/100*(1-'Wood Waste Input'!$E20)))),IF('Wood Waste Input'!$H20="no",(('Wood Waste Input'!$C20*'Basis for Wood'!$C$56/100*(1-'Wood Waste Input'!$E20)+('Wood Waste Input'!$C20*'Basis for Wood'!$C$56/100))),))</f>
        <v>0</v>
      </c>
      <c r="D21" s="107" t="e">
        <f>C21*2000/'Wood Waste Input'!$C$10/'Wood Waste Input'!$E$10</f>
        <v>#DIV/0!</v>
      </c>
      <c r="E21" s="106">
        <f>IF('Wood Waste Input'!$H20="yes",((('Wood Waste Input'!$C20*'Basis for Wood'!$D$56/100*(1-'Wood Waste Input'!$F20)))),IF('Wood Waste Input'!$H20="no",(('Wood Waste Input'!$C20*'Basis for Wood'!$D$56/100*(1-'Wood Waste Input'!$F20)+('Wood Waste Input'!$C20*'Basis for Wood'!$D$56/100))),))</f>
        <v>0</v>
      </c>
      <c r="F21" s="107" t="e">
        <f>E21*2000/'Wood Waste Input'!$C$10/'Wood Waste Input'!$E$10</f>
        <v>#DIV/0!</v>
      </c>
      <c r="G21" s="106">
        <f>IF('Wood Waste Input'!$H20="yes",((('Wood Waste Input'!$C20*'Basis for Wood'!$E$56/100*(1-'Wood Waste Input'!$G20)))),IF('Wood Waste Input'!$H20="no",(('Wood Waste Input'!$C20*'Basis for Wood'!$E$56/100*(1-'Wood Waste Input'!$G20)+('Wood Waste Input'!$C20*'Basis for Wood'!$E$56/100))),))</f>
        <v>0</v>
      </c>
      <c r="H21" s="103" t="e">
        <f>G21*2000/'Wood Waste Input'!$C$10/'Wood Waste Input'!$E$10</f>
        <v>#DIV/0!</v>
      </c>
      <c r="I21" s="104">
        <f>IF('Wood Waste Input'!$H20="no",(('Wood Waste Input'!$C20*'Basis for Wood'!$C$56/100*(1-'Wood Waste Input'!$E20))),IF('Wood Waste Input'!$H20="yes","N/A",))</f>
        <v>0</v>
      </c>
      <c r="J21" s="107">
        <f>IF('Wood Waste Input'!$H20="no",(I21*2000/'Wood Waste Input'!$C16/'Wood Waste Input'!$E16),IF('Wood Waste Input'!$H20="yes","N/A",))</f>
        <v>0</v>
      </c>
      <c r="K21" s="104">
        <f>IF('Wood Waste Input'!$H20="no",(('Wood Waste Input'!$C20*'Basis for Wood'!$D$56/100*(1-'Wood Waste Input'!$F20))),IF('Wood Waste Input'!$H20="yes","N/A",))</f>
        <v>0</v>
      </c>
      <c r="L21" s="107">
        <f>IF('Wood Waste Input'!$H20="no",(K21*2000/'Wood Waste Input'!$C16/'Wood Waste Input'!$E16),IF('Wood Waste Input'!$H20="yes","N/A",))</f>
        <v>0</v>
      </c>
      <c r="M21" s="104">
        <f>IF('Wood Waste Input'!$H20="no",(('Wood Waste Input'!$C20*'Basis for Wood'!$E$56/100*(1-'Wood Waste Input'!$G20))),IF('Wood Waste Input'!$H20="yes","N/A",))</f>
        <v>0</v>
      </c>
      <c r="N21" s="107">
        <f>IF('Wood Waste Input'!$H20="no",(M21*2000/'Wood Waste Input'!$C16/'Wood Waste Input'!$E16),IF('Wood Waste Input'!$H20="yes","N/A",))</f>
        <v>0</v>
      </c>
    </row>
    <row r="22" spans="2:14" ht="14.25">
      <c r="B22" s="95">
        <f>'Wood Waste Input'!B21</f>
        <v>0</v>
      </c>
      <c r="C22" s="106">
        <f>IF('Wood Waste Input'!$H21="yes",((('Wood Waste Input'!$C21*'Basis for Wood'!$C$56/100*(1-'Wood Waste Input'!$E21)))),IF('Wood Waste Input'!$H21="no",(('Wood Waste Input'!$C21*'Basis for Wood'!$C$56/100*(1-'Wood Waste Input'!$E21)+('Wood Waste Input'!$C21*'Basis for Wood'!$C$56/100))),))</f>
        <v>0</v>
      </c>
      <c r="D22" s="107" t="e">
        <f>C22*2000/'Wood Waste Input'!$C$10/'Wood Waste Input'!$E$10</f>
        <v>#DIV/0!</v>
      </c>
      <c r="E22" s="106">
        <f>IF('Wood Waste Input'!$H21="yes",((('Wood Waste Input'!$C21*'Basis for Wood'!$D$56/100*(1-'Wood Waste Input'!$F21)))),IF('Wood Waste Input'!$H21="no",(('Wood Waste Input'!$C21*'Basis for Wood'!$D$56/100*(1-'Wood Waste Input'!$F21)+('Wood Waste Input'!$C21*'Basis for Wood'!$D$56/100))),))</f>
        <v>0</v>
      </c>
      <c r="F22" s="107" t="e">
        <f>E22*2000/'Wood Waste Input'!$C$10/'Wood Waste Input'!$E$10</f>
        <v>#DIV/0!</v>
      </c>
      <c r="G22" s="106">
        <f>IF('Wood Waste Input'!$H21="yes",((('Wood Waste Input'!$C21*'Basis for Wood'!$E$56/100*(1-'Wood Waste Input'!$G21)))),IF('Wood Waste Input'!$H21="no",(('Wood Waste Input'!$C21*'Basis for Wood'!$E$56/100*(1-'Wood Waste Input'!$G21)+('Wood Waste Input'!$C21*'Basis for Wood'!$E$56/100))),))</f>
        <v>0</v>
      </c>
      <c r="H22" s="103" t="e">
        <f>G22*2000/'Wood Waste Input'!$C$10/'Wood Waste Input'!$E$10</f>
        <v>#DIV/0!</v>
      </c>
      <c r="I22" s="104">
        <f>IF('Wood Waste Input'!$H21="no",(('Wood Waste Input'!$C21*'Basis for Wood'!$C$56/100*(1-'Wood Waste Input'!$E21))),IF('Wood Waste Input'!$H21="yes","N/A",))</f>
        <v>0</v>
      </c>
      <c r="J22" s="107">
        <f>IF('Wood Waste Input'!$H21="no",(I22*2000/'Wood Waste Input'!$C17/'Wood Waste Input'!$E17),IF('Wood Waste Input'!$H21="yes","N/A",))</f>
        <v>0</v>
      </c>
      <c r="K22" s="104">
        <f>IF('Wood Waste Input'!$H21="no",(('Wood Waste Input'!$C21*'Basis for Wood'!$D$56/100*(1-'Wood Waste Input'!$F21))),IF('Wood Waste Input'!$H21="yes","N/A",))</f>
        <v>0</v>
      </c>
      <c r="L22" s="107">
        <f>IF('Wood Waste Input'!$H21="no",(K22*2000/'Wood Waste Input'!$C17/'Wood Waste Input'!$E17),IF('Wood Waste Input'!$H21="yes","N/A",))</f>
        <v>0</v>
      </c>
      <c r="M22" s="104">
        <f>IF('Wood Waste Input'!$H21="no",(('Wood Waste Input'!$C21*'Basis for Wood'!$E$56/100*(1-'Wood Waste Input'!$G21))),IF('Wood Waste Input'!$H21="yes","N/A",))</f>
        <v>0</v>
      </c>
      <c r="N22" s="107">
        <f>IF('Wood Waste Input'!$H21="no",(M22*2000/'Wood Waste Input'!$C17/'Wood Waste Input'!$E17),IF('Wood Waste Input'!$H21="yes","N/A",))</f>
        <v>0</v>
      </c>
    </row>
    <row r="23" spans="2:14" ht="14.25">
      <c r="B23" s="95">
        <f>'Wood Waste Input'!B22</f>
        <v>0</v>
      </c>
      <c r="C23" s="106">
        <f>IF('Wood Waste Input'!$H22="yes",((('Wood Waste Input'!$C22*'Basis for Wood'!$C$56/100*(1-'Wood Waste Input'!$E22)))),IF('Wood Waste Input'!$H22="no",(('Wood Waste Input'!$C22*'Basis for Wood'!$C$56/100*(1-'Wood Waste Input'!$E22)+('Wood Waste Input'!$C22*'Basis for Wood'!$C$56/100))),))</f>
        <v>0</v>
      </c>
      <c r="D23" s="107" t="e">
        <f>C23*2000/'Wood Waste Input'!$C$10/'Wood Waste Input'!$E$10</f>
        <v>#DIV/0!</v>
      </c>
      <c r="E23" s="106">
        <f>IF('Wood Waste Input'!$H22="yes",((('Wood Waste Input'!$C22*'Basis for Wood'!$D$56/100*(1-'Wood Waste Input'!$F22)))),IF('Wood Waste Input'!$H22="no",(('Wood Waste Input'!$C22*'Basis for Wood'!$D$56/100*(1-'Wood Waste Input'!$F22)+('Wood Waste Input'!$C22*'Basis for Wood'!$D$56/100))),))</f>
        <v>0</v>
      </c>
      <c r="F23" s="107" t="e">
        <f>E23*2000/'Wood Waste Input'!$C$10/'Wood Waste Input'!$E$10</f>
        <v>#DIV/0!</v>
      </c>
      <c r="G23" s="106">
        <f>IF('Wood Waste Input'!$H22="yes",((('Wood Waste Input'!$C22*'Basis for Wood'!$E$56/100*(1-'Wood Waste Input'!$G22)))),IF('Wood Waste Input'!$H22="no",(('Wood Waste Input'!$C22*'Basis for Wood'!$E$56/100*(1-'Wood Waste Input'!$G22)+('Wood Waste Input'!$C22*'Basis for Wood'!$E$56/100))),))</f>
        <v>0</v>
      </c>
      <c r="H23" s="103" t="e">
        <f>G23*2000/'Wood Waste Input'!$C$10/'Wood Waste Input'!$E$10</f>
        <v>#DIV/0!</v>
      </c>
      <c r="I23" s="104">
        <f>IF('Wood Waste Input'!$H22="no",(('Wood Waste Input'!$C22*'Basis for Wood'!$C$56/100*(1-'Wood Waste Input'!$E22))),IF('Wood Waste Input'!$H22="yes","N/A",))</f>
        <v>0</v>
      </c>
      <c r="J23" s="107">
        <f>IF('Wood Waste Input'!$H22="no",(I23*2000/'Wood Waste Input'!$C18/'Wood Waste Input'!$E18),IF('Wood Waste Input'!$H22="yes","N/A",))</f>
        <v>0</v>
      </c>
      <c r="K23" s="104">
        <f>IF('Wood Waste Input'!$H22="no",(('Wood Waste Input'!$C22*'Basis for Wood'!$D$56/100*(1-'Wood Waste Input'!$F22))),IF('Wood Waste Input'!$H22="yes","N/A",))</f>
        <v>0</v>
      </c>
      <c r="L23" s="107">
        <f>IF('Wood Waste Input'!$H22="no",(K23*2000/'Wood Waste Input'!$C18/'Wood Waste Input'!$E18),IF('Wood Waste Input'!$H22="yes","N/A",))</f>
        <v>0</v>
      </c>
      <c r="M23" s="104">
        <f>IF('Wood Waste Input'!$H22="no",(('Wood Waste Input'!$C22*'Basis for Wood'!$E$56/100*(1-'Wood Waste Input'!$G22))),IF('Wood Waste Input'!$H22="yes","N/A",))</f>
        <v>0</v>
      </c>
      <c r="N23" s="107">
        <f>IF('Wood Waste Input'!$H22="no",(M23*2000/'Wood Waste Input'!$C18/'Wood Waste Input'!$E18),IF('Wood Waste Input'!$H22="yes","N/A",))</f>
        <v>0</v>
      </c>
    </row>
    <row r="24" spans="2:14" ht="14.25">
      <c r="B24" s="95">
        <f>'Wood Waste Input'!B23</f>
        <v>0</v>
      </c>
      <c r="C24" s="106">
        <f>IF('Wood Waste Input'!$H23="yes",((('Wood Waste Input'!$C23*'Basis for Wood'!$C$56/100*(1-'Wood Waste Input'!$E23)))),IF('Wood Waste Input'!$H23="no",(('Wood Waste Input'!$C23*'Basis for Wood'!$C$56/100*(1-'Wood Waste Input'!$E23)+('Wood Waste Input'!$C23*'Basis for Wood'!$C$56/100))),))</f>
        <v>0</v>
      </c>
      <c r="D24" s="107" t="e">
        <f>C24*2000/'Wood Waste Input'!$C$10/'Wood Waste Input'!$E$10</f>
        <v>#DIV/0!</v>
      </c>
      <c r="E24" s="106">
        <f>IF('Wood Waste Input'!$H23="yes",((('Wood Waste Input'!$C23*'Basis for Wood'!$D$56/100*(1-'Wood Waste Input'!$F23)))),IF('Wood Waste Input'!$H23="no",(('Wood Waste Input'!$C23*'Basis for Wood'!$D$56/100*(1-'Wood Waste Input'!$F23)+('Wood Waste Input'!$C23*'Basis for Wood'!$D$56/100))),))</f>
        <v>0</v>
      </c>
      <c r="F24" s="107" t="e">
        <f>E24*2000/'Wood Waste Input'!$C$10/'Wood Waste Input'!$E$10</f>
        <v>#DIV/0!</v>
      </c>
      <c r="G24" s="106">
        <f>IF('Wood Waste Input'!$H23="yes",((('Wood Waste Input'!$C23*'Basis for Wood'!$E$56/100*(1-'Wood Waste Input'!$G23)))),IF('Wood Waste Input'!$H23="no",(('Wood Waste Input'!$C23*'Basis for Wood'!$E$56/100*(1-'Wood Waste Input'!$G23)+('Wood Waste Input'!$C23*'Basis for Wood'!$E$56/100))),))</f>
        <v>0</v>
      </c>
      <c r="H24" s="103" t="e">
        <f>G24*2000/'Wood Waste Input'!$C$10/'Wood Waste Input'!$E$10</f>
        <v>#DIV/0!</v>
      </c>
      <c r="I24" s="104">
        <f>IF('Wood Waste Input'!$H23="no",(('Wood Waste Input'!$C23*'Basis for Wood'!$C$56/100*(1-'Wood Waste Input'!$E23))),IF('Wood Waste Input'!$H23="yes","N/A",))</f>
        <v>0</v>
      </c>
      <c r="J24" s="107">
        <f>IF('Wood Waste Input'!$H23="no",(I24*2000/'Wood Waste Input'!$C19/'Wood Waste Input'!$E19),IF('Wood Waste Input'!$H23="yes","N/A",))</f>
        <v>0</v>
      </c>
      <c r="K24" s="104">
        <f>IF('Wood Waste Input'!$H23="no",(('Wood Waste Input'!$C23*'Basis for Wood'!$D$56/100*(1-'Wood Waste Input'!$F23))),IF('Wood Waste Input'!$H23="yes","N/A",))</f>
        <v>0</v>
      </c>
      <c r="L24" s="107">
        <f>IF('Wood Waste Input'!$H23="no",(K24*2000/'Wood Waste Input'!$C19/'Wood Waste Input'!$E19),IF('Wood Waste Input'!$H23="yes","N/A",))</f>
        <v>0</v>
      </c>
      <c r="M24" s="104">
        <f>IF('Wood Waste Input'!$H23="no",(('Wood Waste Input'!$C23*'Basis for Wood'!$E$56/100*(1-'Wood Waste Input'!$G23))),IF('Wood Waste Input'!$H23="yes","N/A",))</f>
        <v>0</v>
      </c>
      <c r="N24" s="107">
        <f>IF('Wood Waste Input'!$H23="no",(M24*2000/'Wood Waste Input'!$C19/'Wood Waste Input'!$E19),IF('Wood Waste Input'!$H23="yes","N/A",))</f>
        <v>0</v>
      </c>
    </row>
    <row r="25" spans="2:14" ht="15" thickBot="1">
      <c r="B25" s="102">
        <f>'Wood Waste Input'!B24</f>
        <v>0</v>
      </c>
      <c r="C25" s="106">
        <f>IF('Wood Waste Input'!$H24="yes",((('Wood Waste Input'!$C24*'Basis for Wood'!$C$56/100*(1-'Wood Waste Input'!$E24)))),IF('Wood Waste Input'!$H24="no",(('Wood Waste Input'!$C24*'Basis for Wood'!$C$56/100*(1-'Wood Waste Input'!$E24)+('Wood Waste Input'!$C24*'Basis for Wood'!$C$56/100))),))</f>
        <v>0</v>
      </c>
      <c r="D25" s="107" t="e">
        <f>C25*2000/'Wood Waste Input'!$C$10/'Wood Waste Input'!$E$10</f>
        <v>#DIV/0!</v>
      </c>
      <c r="E25" s="106">
        <f>IF('Wood Waste Input'!$H24="yes",((('Wood Waste Input'!$C24*'Basis for Wood'!$D$56/100*(1-'Wood Waste Input'!$F24)))),IF('Wood Waste Input'!$H24="no",(('Wood Waste Input'!$C24*'Basis for Wood'!$D$56/100*(1-'Wood Waste Input'!$F24)+('Wood Waste Input'!$C24*'Basis for Wood'!$D$56/100))),))</f>
        <v>0</v>
      </c>
      <c r="F25" s="107" t="e">
        <f>E25*2000/'Wood Waste Input'!$C$10/'Wood Waste Input'!$E$10</f>
        <v>#DIV/0!</v>
      </c>
      <c r="G25" s="106">
        <f>IF('Wood Waste Input'!$H24="yes",((('Wood Waste Input'!$C24*'Basis for Wood'!$E$56/100*(1-'Wood Waste Input'!$G24)))),IF('Wood Waste Input'!$H24="no",(('Wood Waste Input'!$C24*'Basis for Wood'!$E$56/100*(1-'Wood Waste Input'!$G24)+('Wood Waste Input'!$C24*'Basis for Wood'!$E$56/100))),))</f>
        <v>0</v>
      </c>
      <c r="H25" s="103" t="e">
        <f>G25*2000/'Wood Waste Input'!$C$10/'Wood Waste Input'!$E$10</f>
        <v>#DIV/0!</v>
      </c>
      <c r="I25" s="104">
        <f>IF('Wood Waste Input'!$H24="no",(('Wood Waste Input'!$C24*'Basis for Wood'!$C$56/100*(1-'Wood Waste Input'!$E24))),IF('Wood Waste Input'!$H24="yes","N/A",))</f>
        <v>0</v>
      </c>
      <c r="J25" s="107">
        <f>IF('Wood Waste Input'!$H24="no",(I25*2000/'Wood Waste Input'!$C20/'Wood Waste Input'!$E20),IF('Wood Waste Input'!$H24="yes","N/A",))</f>
        <v>0</v>
      </c>
      <c r="K25" s="104">
        <f>IF('Wood Waste Input'!$H24="no",(('Wood Waste Input'!$C24*'Basis for Wood'!$D$56/100*(1-'Wood Waste Input'!$F24))),IF('Wood Waste Input'!$H24="yes","N/A",))</f>
        <v>0</v>
      </c>
      <c r="L25" s="107">
        <f>IF('Wood Waste Input'!$H24="no",(K25*2000/'Wood Waste Input'!$C20/'Wood Waste Input'!$E20),IF('Wood Waste Input'!$H24="yes","N/A",))</f>
        <v>0</v>
      </c>
      <c r="M25" s="104">
        <f>IF('Wood Waste Input'!$H24="no",(('Wood Waste Input'!$C24*'Basis for Wood'!$E$56/100*(1-'Wood Waste Input'!$G24))),IF('Wood Waste Input'!$H24="yes","N/A",))</f>
        <v>0</v>
      </c>
      <c r="N25" s="107">
        <f>IF('Wood Waste Input'!$H24="no",(M25*2000/'Wood Waste Input'!$C20/'Wood Waste Input'!$E20),IF('Wood Waste Input'!$H24="yes","N/A",))</f>
        <v>0</v>
      </c>
    </row>
    <row r="33" spans="2:7" ht="12.75">
      <c r="B33" s="162"/>
      <c r="C33" s="162"/>
      <c r="D33" s="162"/>
      <c r="E33" s="162"/>
      <c r="F33" s="162"/>
      <c r="G33" s="162"/>
    </row>
  </sheetData>
  <sheetProtection sheet="1" objects="1" scenarios="1" formatColumns="0" formatRows="0"/>
  <protectedRanges>
    <protectedRange sqref="C10 I10" name="Range1_1_1"/>
  </protectedRanges>
  <mergeCells count="8">
    <mergeCell ref="H2:K9"/>
    <mergeCell ref="C3:F3"/>
    <mergeCell ref="C5:D5"/>
    <mergeCell ref="C7:D7"/>
    <mergeCell ref="B33:G33"/>
    <mergeCell ref="C14:H14"/>
    <mergeCell ref="I14:N14"/>
    <mergeCell ref="B14:B15"/>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dimension ref="B2:N60"/>
  <sheetViews>
    <sheetView showGridLines="0" zoomScale="75" zoomScaleNormal="75" workbookViewId="0" topLeftCell="A1">
      <selection activeCell="H22" sqref="H22"/>
    </sheetView>
  </sheetViews>
  <sheetFormatPr defaultColWidth="9.140625" defaultRowHeight="12.75"/>
  <cols>
    <col min="1" max="1" width="2.421875" style="0" customWidth="1"/>
    <col min="2" max="2" width="88.57421875" style="0" customWidth="1"/>
    <col min="3" max="3" width="11.7109375" style="0" customWidth="1"/>
    <col min="4" max="4" width="10.421875" style="0" customWidth="1"/>
    <col min="5" max="5" width="11.421875" style="0" customWidth="1"/>
    <col min="7" max="7" width="10.57421875" style="0" customWidth="1"/>
    <col min="8" max="8" width="11.7109375" style="0" customWidth="1"/>
    <col min="9" max="9" width="1.1484375" style="0" customWidth="1"/>
  </cols>
  <sheetData>
    <row r="2" spans="2:7" ht="63">
      <c r="B2" s="94" t="s">
        <v>34</v>
      </c>
      <c r="C2" s="90" t="s">
        <v>92</v>
      </c>
      <c r="D2" s="69"/>
      <c r="E2" s="57"/>
      <c r="F2" s="57"/>
      <c r="G2" s="57"/>
    </row>
    <row r="3" spans="2:7" ht="15.75">
      <c r="B3" s="70" t="s">
        <v>23</v>
      </c>
      <c r="C3" s="70">
        <v>4</v>
      </c>
      <c r="D3" s="57"/>
      <c r="E3" s="57"/>
      <c r="F3" s="57"/>
      <c r="G3" s="57"/>
    </row>
    <row r="4" spans="2:7" ht="15.75">
      <c r="B4" s="70" t="s">
        <v>24</v>
      </c>
      <c r="C4" s="70">
        <v>3.6</v>
      </c>
      <c r="D4" s="57"/>
      <c r="E4" s="57"/>
      <c r="F4" s="57"/>
      <c r="G4" s="57"/>
    </row>
    <row r="5" spans="2:7" ht="15.75">
      <c r="B5" s="71" t="s">
        <v>25</v>
      </c>
      <c r="C5" s="70">
        <v>3.5</v>
      </c>
      <c r="D5" s="57"/>
      <c r="E5" s="57"/>
      <c r="F5" s="57"/>
      <c r="G5" s="57"/>
    </row>
    <row r="6" spans="2:7" ht="15.75">
      <c r="B6" s="70" t="s">
        <v>26</v>
      </c>
      <c r="C6" s="70">
        <v>3.9</v>
      </c>
      <c r="D6" s="57"/>
      <c r="E6" s="57"/>
      <c r="F6" s="57"/>
      <c r="G6" s="57"/>
    </row>
    <row r="7" spans="2:7" ht="15.75">
      <c r="B7" s="72" t="s">
        <v>27</v>
      </c>
      <c r="C7" s="70">
        <v>2.5</v>
      </c>
      <c r="D7" s="57"/>
      <c r="E7" s="57"/>
      <c r="F7" s="57"/>
      <c r="G7" s="57"/>
    </row>
    <row r="8" spans="2:7" ht="15.75">
      <c r="B8" s="73" t="s">
        <v>28</v>
      </c>
      <c r="C8" s="72">
        <v>2.2</v>
      </c>
      <c r="D8" s="57"/>
      <c r="E8" s="57"/>
      <c r="F8" s="57"/>
      <c r="G8" s="57"/>
    </row>
    <row r="9" spans="2:7" ht="15.75">
      <c r="B9" s="72" t="s">
        <v>29</v>
      </c>
      <c r="C9" s="72">
        <v>3.2</v>
      </c>
      <c r="D9" s="57"/>
      <c r="E9" s="57"/>
      <c r="F9" s="57"/>
      <c r="G9" s="57"/>
    </row>
    <row r="10" spans="2:7" ht="15.75">
      <c r="B10" s="70" t="s">
        <v>30</v>
      </c>
      <c r="C10" s="73"/>
      <c r="D10" s="57"/>
      <c r="E10" s="57"/>
      <c r="F10" s="57"/>
      <c r="G10" s="57"/>
    </row>
    <row r="11" spans="2:7" ht="12.75">
      <c r="B11" s="57"/>
      <c r="C11" s="57"/>
      <c r="D11" s="57"/>
      <c r="E11" s="57"/>
      <c r="F11" s="57"/>
      <c r="G11" s="57"/>
    </row>
    <row r="12" spans="2:7" ht="15.75">
      <c r="B12" s="74" t="s">
        <v>6</v>
      </c>
      <c r="C12" s="75" t="s">
        <v>18</v>
      </c>
      <c r="D12" s="76"/>
      <c r="E12" s="57"/>
      <c r="F12" s="57"/>
      <c r="G12" s="57"/>
    </row>
    <row r="13" spans="2:7" ht="23.25" customHeight="1">
      <c r="B13" s="77" t="s">
        <v>53</v>
      </c>
      <c r="C13" s="78">
        <v>0.5</v>
      </c>
      <c r="D13" s="76"/>
      <c r="E13" s="57"/>
      <c r="F13" s="57"/>
      <c r="G13" s="57"/>
    </row>
    <row r="14" spans="2:7" ht="12.75">
      <c r="B14" s="79" t="s">
        <v>54</v>
      </c>
      <c r="C14" s="78">
        <v>0</v>
      </c>
      <c r="D14" s="57"/>
      <c r="E14" s="57"/>
      <c r="F14" s="57"/>
      <c r="G14" s="57"/>
    </row>
    <row r="15" spans="2:7" ht="12.75">
      <c r="B15" s="57"/>
      <c r="C15" s="57"/>
      <c r="D15" s="57"/>
      <c r="E15" s="57"/>
      <c r="F15" s="57"/>
      <c r="G15" s="57"/>
    </row>
    <row r="16" spans="2:7" ht="15.75">
      <c r="B16" s="80" t="s">
        <v>7</v>
      </c>
      <c r="C16" s="75" t="s">
        <v>18</v>
      </c>
      <c r="D16" s="76"/>
      <c r="E16" s="81"/>
      <c r="F16" s="57"/>
      <c r="G16" s="57"/>
    </row>
    <row r="17" spans="2:7" ht="15.75">
      <c r="B17" s="82" t="s">
        <v>47</v>
      </c>
      <c r="C17" s="83">
        <v>0</v>
      </c>
      <c r="D17" s="84"/>
      <c r="E17" s="85"/>
      <c r="F17" s="57"/>
      <c r="G17" s="57"/>
    </row>
    <row r="18" spans="2:7" ht="15.75">
      <c r="B18" s="72" t="s">
        <v>48</v>
      </c>
      <c r="C18" s="83">
        <v>0.5</v>
      </c>
      <c r="D18" s="84"/>
      <c r="E18" s="86"/>
      <c r="F18" s="57"/>
      <c r="G18" s="57"/>
    </row>
    <row r="19" spans="2:7" ht="15.75">
      <c r="B19" s="72" t="s">
        <v>50</v>
      </c>
      <c r="C19" s="83">
        <v>0.75</v>
      </c>
      <c r="D19" s="84"/>
      <c r="E19" s="86"/>
      <c r="F19" s="57"/>
      <c r="G19" s="57"/>
    </row>
    <row r="20" spans="2:7" ht="31.5">
      <c r="B20" s="87" t="s">
        <v>93</v>
      </c>
      <c r="C20" s="83">
        <v>0.9</v>
      </c>
      <c r="D20" s="84"/>
      <c r="E20" s="86"/>
      <c r="F20" s="57"/>
      <c r="G20" s="57"/>
    </row>
    <row r="21" spans="2:7" ht="12.75">
      <c r="B21" s="57"/>
      <c r="C21" s="57"/>
      <c r="D21" s="57"/>
      <c r="E21" s="57"/>
      <c r="F21" s="57"/>
      <c r="G21" s="57"/>
    </row>
    <row r="22" spans="2:7" ht="93.75">
      <c r="B22" s="88" t="s">
        <v>43</v>
      </c>
      <c r="C22" s="88" t="s">
        <v>11</v>
      </c>
      <c r="D22" s="88" t="s">
        <v>35</v>
      </c>
      <c r="E22" s="88" t="s">
        <v>36</v>
      </c>
      <c r="F22" s="57"/>
      <c r="G22" s="57"/>
    </row>
    <row r="23" spans="2:7" ht="15.75">
      <c r="B23" s="89" t="s">
        <v>73</v>
      </c>
      <c r="C23" s="2">
        <v>6</v>
      </c>
      <c r="D23" s="2">
        <v>3</v>
      </c>
      <c r="E23" s="89">
        <f>D23*0.37</f>
        <v>1.1099999999999999</v>
      </c>
      <c r="F23" s="57"/>
      <c r="G23" s="57"/>
    </row>
    <row r="24" spans="2:7" ht="15.75">
      <c r="B24" s="89" t="s">
        <v>74</v>
      </c>
      <c r="C24" s="2">
        <v>4.3</v>
      </c>
      <c r="D24" s="2">
        <v>2.1</v>
      </c>
      <c r="E24" s="89">
        <f>D24*0.37</f>
        <v>0.777</v>
      </c>
      <c r="F24" s="57"/>
      <c r="G24" s="57"/>
    </row>
    <row r="25" spans="2:7" ht="15.75">
      <c r="B25" s="89" t="s">
        <v>12</v>
      </c>
      <c r="C25" s="2">
        <v>2</v>
      </c>
      <c r="D25" s="2">
        <v>1</v>
      </c>
      <c r="E25" s="89">
        <f>D25*0.37</f>
        <v>0.37</v>
      </c>
      <c r="F25" s="57"/>
      <c r="G25" s="57"/>
    </row>
    <row r="26" spans="2:7" ht="15.75">
      <c r="B26" s="89" t="s">
        <v>49</v>
      </c>
      <c r="C26" s="2">
        <v>2</v>
      </c>
      <c r="D26" s="2">
        <v>1</v>
      </c>
      <c r="E26" s="89">
        <f>D26*0.37</f>
        <v>0.37</v>
      </c>
      <c r="F26" s="57"/>
      <c r="G26" s="57"/>
    </row>
    <row r="27" spans="2:7" ht="15.75">
      <c r="B27" s="112"/>
      <c r="C27" s="111"/>
      <c r="D27" s="111"/>
      <c r="E27" s="110"/>
      <c r="F27" s="57"/>
      <c r="G27" s="57"/>
    </row>
    <row r="28" spans="2:7" ht="12.75">
      <c r="B28" s="57"/>
      <c r="C28" s="57"/>
      <c r="D28" s="57"/>
      <c r="E28" s="57"/>
      <c r="F28" s="57"/>
      <c r="G28" s="57"/>
    </row>
    <row r="29" spans="2:7" ht="15.75">
      <c r="B29" s="74" t="s">
        <v>8</v>
      </c>
      <c r="C29" s="90" t="s">
        <v>39</v>
      </c>
      <c r="D29" s="90" t="s">
        <v>40</v>
      </c>
      <c r="E29" s="90" t="s">
        <v>41</v>
      </c>
      <c r="F29" s="69"/>
      <c r="G29" s="93" t="s">
        <v>52</v>
      </c>
    </row>
    <row r="30" spans="2:7" ht="15.75">
      <c r="B30" s="70" t="s">
        <v>56</v>
      </c>
      <c r="C30" s="3">
        <v>0.5</v>
      </c>
      <c r="D30" s="3">
        <v>0.5</v>
      </c>
      <c r="E30" s="3">
        <v>0.1</v>
      </c>
      <c r="F30" s="81"/>
      <c r="G30" s="77" t="s">
        <v>53</v>
      </c>
    </row>
    <row r="31" spans="2:7" ht="15.75">
      <c r="B31" s="70" t="s">
        <v>9</v>
      </c>
      <c r="C31" s="3">
        <v>0.8</v>
      </c>
      <c r="D31" s="3">
        <v>0.8</v>
      </c>
      <c r="E31" s="3">
        <v>0.5</v>
      </c>
      <c r="F31" s="81"/>
      <c r="G31" s="77" t="s">
        <v>54</v>
      </c>
    </row>
    <row r="32" spans="2:7" ht="15.75">
      <c r="B32" s="91" t="s">
        <v>58</v>
      </c>
      <c r="C32" s="3">
        <v>0.95</v>
      </c>
      <c r="D32" s="3">
        <v>0.95</v>
      </c>
      <c r="E32" s="3">
        <v>0.8</v>
      </c>
      <c r="F32" s="81"/>
      <c r="G32" s="81"/>
    </row>
    <row r="33" spans="2:7" ht="15.75">
      <c r="B33" s="91" t="s">
        <v>57</v>
      </c>
      <c r="C33" s="3">
        <v>0.9</v>
      </c>
      <c r="D33" s="3">
        <v>0.9</v>
      </c>
      <c r="E33" s="92">
        <v>0.76</v>
      </c>
      <c r="F33" s="81"/>
      <c r="G33" s="81"/>
    </row>
    <row r="34" spans="2:7" ht="15.75">
      <c r="B34" s="77" t="s">
        <v>37</v>
      </c>
      <c r="C34" s="4">
        <v>0.8</v>
      </c>
      <c r="D34" s="4">
        <v>0.8</v>
      </c>
      <c r="E34" s="92">
        <v>0.7</v>
      </c>
      <c r="F34" s="81"/>
      <c r="G34" s="81"/>
    </row>
    <row r="35" spans="2:7" ht="15.75">
      <c r="B35" s="77" t="s">
        <v>38</v>
      </c>
      <c r="C35" s="4">
        <v>0.9990000000000001</v>
      </c>
      <c r="D35" s="4">
        <v>0.995</v>
      </c>
      <c r="E35" s="92">
        <v>0.99</v>
      </c>
      <c r="F35" s="57"/>
      <c r="G35" s="57"/>
    </row>
    <row r="36" spans="2:7" ht="12.75">
      <c r="B36" s="79" t="s">
        <v>42</v>
      </c>
      <c r="C36" s="79"/>
      <c r="D36" s="79"/>
      <c r="E36" s="79"/>
      <c r="F36" s="57"/>
      <c r="G36" s="57"/>
    </row>
    <row r="37" spans="2:14" ht="15.75">
      <c r="B37" s="72" t="s">
        <v>51</v>
      </c>
      <c r="C37" s="72">
        <v>0</v>
      </c>
      <c r="D37" s="72">
        <v>0</v>
      </c>
      <c r="E37" s="72">
        <v>0</v>
      </c>
      <c r="F37" s="86"/>
      <c r="G37" s="86"/>
      <c r="H37" s="119"/>
      <c r="I37" s="119"/>
      <c r="J37" s="119"/>
      <c r="K37" s="119"/>
      <c r="L37" s="119"/>
      <c r="M37" s="119"/>
      <c r="N37" s="119"/>
    </row>
    <row r="38" spans="2:14" ht="15.75">
      <c r="B38" s="86"/>
      <c r="C38" s="86"/>
      <c r="D38" s="86"/>
      <c r="E38" s="86"/>
      <c r="F38" s="86"/>
      <c r="G38" s="86"/>
      <c r="H38" s="119"/>
      <c r="I38" s="119"/>
      <c r="J38" s="119"/>
      <c r="K38" s="119"/>
      <c r="L38" s="119"/>
      <c r="M38" s="119"/>
      <c r="N38" s="119"/>
    </row>
    <row r="39" spans="2:14" ht="15.75">
      <c r="B39" s="120" t="s">
        <v>44</v>
      </c>
      <c r="C39" s="86"/>
      <c r="D39" s="86"/>
      <c r="E39" s="86"/>
      <c r="F39" s="86"/>
      <c r="G39" s="86"/>
      <c r="H39" s="119"/>
      <c r="I39" s="119"/>
      <c r="J39" s="119"/>
      <c r="K39" s="119"/>
      <c r="L39" s="119"/>
      <c r="M39" s="119"/>
      <c r="N39" s="119"/>
    </row>
    <row r="40" spans="2:14" ht="15.75">
      <c r="B40" s="72" t="s">
        <v>22</v>
      </c>
      <c r="C40" s="86"/>
      <c r="D40" s="86"/>
      <c r="E40" s="86"/>
      <c r="F40" s="86"/>
      <c r="G40" s="86"/>
      <c r="H40" s="119"/>
      <c r="I40" s="119"/>
      <c r="J40" s="119"/>
      <c r="K40" s="119"/>
      <c r="L40" s="119"/>
      <c r="M40" s="119"/>
      <c r="N40" s="119"/>
    </row>
    <row r="41" spans="2:14" ht="15.75">
      <c r="B41" s="72" t="s">
        <v>45</v>
      </c>
      <c r="C41" s="86"/>
      <c r="D41" s="86"/>
      <c r="E41" s="86"/>
      <c r="F41" s="86"/>
      <c r="G41" s="86"/>
      <c r="H41" s="119"/>
      <c r="I41" s="119"/>
      <c r="J41" s="119"/>
      <c r="K41" s="119"/>
      <c r="L41" s="119"/>
      <c r="M41" s="119"/>
      <c r="N41" s="119"/>
    </row>
    <row r="42" spans="2:14" ht="15.75">
      <c r="B42" s="72" t="s">
        <v>46</v>
      </c>
      <c r="C42" s="86"/>
      <c r="D42" s="86"/>
      <c r="E42" s="86"/>
      <c r="F42" s="86"/>
      <c r="G42" s="86"/>
      <c r="H42" s="119"/>
      <c r="I42" s="119"/>
      <c r="J42" s="119"/>
      <c r="K42" s="119"/>
      <c r="L42" s="119"/>
      <c r="M42" s="119"/>
      <c r="N42" s="119"/>
    </row>
    <row r="43" spans="2:14" ht="15.75">
      <c r="B43" s="86"/>
      <c r="C43" s="86"/>
      <c r="D43" s="86"/>
      <c r="E43" s="86"/>
      <c r="F43" s="86"/>
      <c r="G43" s="86"/>
      <c r="H43" s="119"/>
      <c r="I43" s="119"/>
      <c r="J43" s="119"/>
      <c r="K43" s="119"/>
      <c r="L43" s="119"/>
      <c r="M43" s="119"/>
      <c r="N43" s="119"/>
    </row>
    <row r="44" spans="2:14" ht="15.75">
      <c r="B44" s="119"/>
      <c r="C44" s="119"/>
      <c r="D44" s="119"/>
      <c r="E44" s="119"/>
      <c r="F44" s="119"/>
      <c r="G44" s="119"/>
      <c r="H44" s="119"/>
      <c r="I44" s="119"/>
      <c r="J44" s="119"/>
      <c r="K44" s="119"/>
      <c r="L44" s="119"/>
      <c r="M44" s="119"/>
      <c r="N44" s="119"/>
    </row>
    <row r="45" spans="2:14" ht="15.75">
      <c r="B45" s="130" t="s">
        <v>104</v>
      </c>
      <c r="C45" s="143" t="s">
        <v>109</v>
      </c>
      <c r="D45" s="143"/>
      <c r="E45" s="143"/>
      <c r="F45" s="143" t="s">
        <v>105</v>
      </c>
      <c r="G45" s="143"/>
      <c r="H45" s="143"/>
      <c r="I45" s="143"/>
      <c r="J45" s="119"/>
      <c r="K45" s="119"/>
      <c r="L45" s="119"/>
      <c r="M45" s="119"/>
      <c r="N45" s="119"/>
    </row>
    <row r="46" spans="2:14" ht="14.25" customHeight="1">
      <c r="B46" s="142"/>
      <c r="C46" s="143"/>
      <c r="D46" s="143"/>
      <c r="E46" s="143"/>
      <c r="F46" s="143"/>
      <c r="G46" s="143"/>
      <c r="H46" s="143"/>
      <c r="I46" s="143"/>
      <c r="J46" s="119"/>
      <c r="K46" s="119"/>
      <c r="L46" s="119"/>
      <c r="M46" s="119"/>
      <c r="N46" s="119"/>
    </row>
    <row r="47" spans="2:14" ht="15.75">
      <c r="B47" s="142"/>
      <c r="C47" s="143" t="s">
        <v>94</v>
      </c>
      <c r="D47" s="143"/>
      <c r="E47" s="143"/>
      <c r="F47" s="143"/>
      <c r="G47" s="143"/>
      <c r="H47" s="143"/>
      <c r="I47" s="143"/>
      <c r="J47" s="119"/>
      <c r="K47" s="119"/>
      <c r="L47" s="119"/>
      <c r="M47" s="119"/>
      <c r="N47" s="119"/>
    </row>
    <row r="48" spans="2:14" ht="15.75">
      <c r="B48" s="142"/>
      <c r="C48" s="121" t="s">
        <v>19</v>
      </c>
      <c r="D48" s="121" t="s">
        <v>95</v>
      </c>
      <c r="E48" s="121" t="s">
        <v>96</v>
      </c>
      <c r="F48" s="143"/>
      <c r="G48" s="143"/>
      <c r="H48" s="143"/>
      <c r="I48" s="143"/>
      <c r="J48" s="119"/>
      <c r="K48" s="119"/>
      <c r="L48" s="119"/>
      <c r="M48" s="119"/>
      <c r="N48" s="119"/>
    </row>
    <row r="49" spans="2:14" ht="15.75">
      <c r="B49" s="122" t="s">
        <v>97</v>
      </c>
      <c r="C49" s="123">
        <v>2.6</v>
      </c>
      <c r="D49" s="123">
        <v>0</v>
      </c>
      <c r="E49" s="123">
        <f>+D49*0.37</f>
        <v>0</v>
      </c>
      <c r="F49" s="139" t="s">
        <v>106</v>
      </c>
      <c r="G49" s="139"/>
      <c r="H49" s="139"/>
      <c r="I49" s="139"/>
      <c r="J49" s="119"/>
      <c r="K49" s="119"/>
      <c r="L49" s="119"/>
      <c r="M49" s="119"/>
      <c r="N49" s="119"/>
    </row>
    <row r="50" spans="2:14" ht="15.75">
      <c r="B50" s="122" t="s">
        <v>98</v>
      </c>
      <c r="C50" s="123">
        <v>0.56</v>
      </c>
      <c r="D50" s="123">
        <v>0</v>
      </c>
      <c r="E50" s="123">
        <f aca="true" t="shared" si="0" ref="E50:E55">+D50*0.37</f>
        <v>0</v>
      </c>
      <c r="F50" s="139" t="s">
        <v>106</v>
      </c>
      <c r="G50" s="139"/>
      <c r="H50" s="139"/>
      <c r="I50" s="139"/>
      <c r="J50" s="119"/>
      <c r="K50" s="119"/>
      <c r="L50" s="119"/>
      <c r="M50" s="119"/>
      <c r="N50" s="119"/>
    </row>
    <row r="51" spans="2:14" ht="15.75">
      <c r="B51" s="122" t="s">
        <v>99</v>
      </c>
      <c r="C51" s="123">
        <v>18</v>
      </c>
      <c r="D51" s="123">
        <v>1.89</v>
      </c>
      <c r="E51" s="123">
        <f t="shared" si="0"/>
        <v>0.6992999999999999</v>
      </c>
      <c r="F51" s="139">
        <v>0.2</v>
      </c>
      <c r="G51" s="139"/>
      <c r="H51" s="139"/>
      <c r="I51" s="139"/>
      <c r="J51" s="119"/>
      <c r="K51" s="119"/>
      <c r="L51" s="119"/>
      <c r="M51" s="119"/>
      <c r="N51" s="119"/>
    </row>
    <row r="52" spans="2:14" ht="15.75">
      <c r="B52" s="122" t="s">
        <v>100</v>
      </c>
      <c r="C52" s="123">
        <v>31</v>
      </c>
      <c r="D52" s="123">
        <v>0.37</v>
      </c>
      <c r="E52" s="123">
        <f t="shared" si="0"/>
        <v>0.1369</v>
      </c>
      <c r="F52" s="139">
        <v>0.3</v>
      </c>
      <c r="G52" s="139"/>
      <c r="H52" s="139"/>
      <c r="I52" s="139"/>
      <c r="J52" s="119"/>
      <c r="K52" s="119"/>
      <c r="L52" s="119"/>
      <c r="M52" s="119"/>
      <c r="N52" s="119"/>
    </row>
    <row r="53" spans="2:14" ht="15.75">
      <c r="B53" s="122" t="s">
        <v>101</v>
      </c>
      <c r="C53" s="123">
        <v>10</v>
      </c>
      <c r="D53" s="123">
        <v>0</v>
      </c>
      <c r="E53" s="123">
        <f t="shared" si="0"/>
        <v>0</v>
      </c>
      <c r="F53" s="139" t="s">
        <v>107</v>
      </c>
      <c r="G53" s="139"/>
      <c r="H53" s="139"/>
      <c r="I53" s="139"/>
      <c r="J53" s="119"/>
      <c r="K53" s="119"/>
      <c r="L53" s="119"/>
      <c r="M53" s="119"/>
      <c r="N53" s="119"/>
    </row>
    <row r="54" spans="2:14" ht="15.75">
      <c r="B54" s="122" t="s">
        <v>102</v>
      </c>
      <c r="C54" s="123">
        <v>5.2</v>
      </c>
      <c r="D54" s="123">
        <v>0</v>
      </c>
      <c r="E54" s="123">
        <f t="shared" si="0"/>
        <v>0</v>
      </c>
      <c r="F54" s="139">
        <v>0.4</v>
      </c>
      <c r="G54" s="139"/>
      <c r="H54" s="139"/>
      <c r="I54" s="139"/>
      <c r="J54" s="119"/>
      <c r="K54" s="119"/>
      <c r="L54" s="119"/>
      <c r="M54" s="119"/>
      <c r="N54" s="119"/>
    </row>
    <row r="55" spans="2:14" ht="15.75">
      <c r="B55" s="124" t="s">
        <v>103</v>
      </c>
      <c r="C55" s="123">
        <v>76</v>
      </c>
      <c r="D55" s="123">
        <v>23.8</v>
      </c>
      <c r="E55" s="123">
        <f t="shared" si="0"/>
        <v>8.806000000000001</v>
      </c>
      <c r="F55" s="139">
        <v>0.2</v>
      </c>
      <c r="G55" s="139"/>
      <c r="H55" s="139"/>
      <c r="I55" s="139"/>
      <c r="J55" s="119"/>
      <c r="K55" s="119"/>
      <c r="L55" s="119"/>
      <c r="M55" s="119"/>
      <c r="N55" s="119"/>
    </row>
    <row r="56" spans="2:14" ht="15.75">
      <c r="B56" s="126" t="s">
        <v>108</v>
      </c>
      <c r="C56" s="127">
        <f>(F51*(C51+C53))+(F52*C52)+(F54*(C49+C50+C54))+(F55*C55)</f>
        <v>33.444</v>
      </c>
      <c r="D56" s="127">
        <f>(F51*(D51+D53))+(F52*D52)+(F54*(D49+D50+D54))+(F55*D55)</f>
        <v>5.2490000000000006</v>
      </c>
      <c r="E56" s="127">
        <f>(F51*(E51+E53))+(F52*E52)+(F54*(E49+E50+E54))+(F55*E55)</f>
        <v>1.9421300000000004</v>
      </c>
      <c r="F56" s="128"/>
      <c r="G56" s="129"/>
      <c r="H56" s="140"/>
      <c r="I56" s="141"/>
      <c r="J56" s="119"/>
      <c r="K56" s="119"/>
      <c r="L56" s="119"/>
      <c r="M56" s="119"/>
      <c r="N56" s="119"/>
    </row>
    <row r="57" spans="3:14" ht="15.75">
      <c r="C57" s="119"/>
      <c r="D57" s="119"/>
      <c r="E57" s="119"/>
      <c r="F57" s="125"/>
      <c r="G57" s="119"/>
      <c r="H57" s="119"/>
      <c r="I57" s="119"/>
      <c r="J57" s="119"/>
      <c r="K57" s="119"/>
      <c r="L57" s="119"/>
      <c r="M57" s="119"/>
      <c r="N57" s="119"/>
    </row>
    <row r="58" spans="2:10" ht="15">
      <c r="B58" s="116"/>
      <c r="C58" s="116"/>
      <c r="D58" s="116"/>
      <c r="E58" s="116"/>
      <c r="F58" s="116"/>
      <c r="G58" s="115"/>
      <c r="H58" s="115"/>
      <c r="I58" s="115"/>
      <c r="J58" s="115"/>
    </row>
    <row r="59" spans="2:10" ht="15">
      <c r="B59" s="116"/>
      <c r="C59" s="117"/>
      <c r="D59" s="116"/>
      <c r="E59" s="116"/>
      <c r="F59" s="116"/>
      <c r="G59" s="115"/>
      <c r="H59" s="115"/>
      <c r="I59" s="115"/>
      <c r="J59" s="115"/>
    </row>
    <row r="60" spans="2:10" ht="12.75">
      <c r="B60" s="118"/>
      <c r="C60" s="115"/>
      <c r="D60" s="115"/>
      <c r="E60" s="115"/>
      <c r="F60" s="115"/>
      <c r="G60" s="115"/>
      <c r="H60" s="115"/>
      <c r="I60" s="115"/>
      <c r="J60" s="115"/>
    </row>
  </sheetData>
  <sheetProtection sheet="1" objects="1" scenarios="1"/>
  <mergeCells count="12">
    <mergeCell ref="B46:B48"/>
    <mergeCell ref="F45:I48"/>
    <mergeCell ref="F49:I49"/>
    <mergeCell ref="C47:E47"/>
    <mergeCell ref="C45:E46"/>
    <mergeCell ref="F54:I54"/>
    <mergeCell ref="F55:I55"/>
    <mergeCell ref="H56:I56"/>
    <mergeCell ref="F50:I50"/>
    <mergeCell ref="F51:I51"/>
    <mergeCell ref="F52:I52"/>
    <mergeCell ref="F53:I5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35"/>
  <sheetViews>
    <sheetView workbookViewId="0" topLeftCell="A1">
      <selection activeCell="D12" sqref="D12"/>
    </sheetView>
  </sheetViews>
  <sheetFormatPr defaultColWidth="9.140625" defaultRowHeight="12.75"/>
  <cols>
    <col min="1" max="1" width="10.140625" style="0" customWidth="1"/>
    <col min="2" max="2" width="69.7109375" style="0" customWidth="1"/>
  </cols>
  <sheetData>
    <row r="1" spans="1:2" ht="15.75">
      <c r="A1" s="144" t="s">
        <v>86</v>
      </c>
      <c r="B1" s="144"/>
    </row>
    <row r="2" spans="1:2" ht="12.75">
      <c r="A2" s="113" t="s">
        <v>87</v>
      </c>
      <c r="B2" s="113" t="s">
        <v>88</v>
      </c>
    </row>
    <row r="3" spans="1:2" ht="12.75">
      <c r="A3" s="114">
        <v>41649</v>
      </c>
      <c r="B3" s="108" t="s">
        <v>114</v>
      </c>
    </row>
    <row r="4" spans="1:2" ht="12.75">
      <c r="A4" s="114">
        <v>41702</v>
      </c>
      <c r="B4" s="109" t="s">
        <v>113</v>
      </c>
    </row>
    <row r="5" spans="1:2" ht="12.75">
      <c r="A5" s="114">
        <v>41740</v>
      </c>
      <c r="B5" s="108" t="s">
        <v>112</v>
      </c>
    </row>
    <row r="6" ht="12.75">
      <c r="B6" s="108"/>
    </row>
    <row r="7" spans="1:2" ht="12.75">
      <c r="A7" s="108"/>
      <c r="B7" s="109"/>
    </row>
    <row r="8" spans="1:2" ht="12.75">
      <c r="A8" s="108"/>
      <c r="B8" s="109"/>
    </row>
    <row r="9" spans="1:2" ht="12.75">
      <c r="A9" s="108"/>
      <c r="B9" s="109"/>
    </row>
    <row r="10" spans="1:2" ht="12.75">
      <c r="A10" s="108"/>
      <c r="B10" s="109"/>
    </row>
    <row r="11" spans="1:2" ht="12.75">
      <c r="A11" s="108"/>
      <c r="B11" s="109"/>
    </row>
    <row r="12" spans="1:2" ht="12.75">
      <c r="A12" s="108"/>
      <c r="B12" s="109"/>
    </row>
    <row r="13" spans="1:2" ht="12.75">
      <c r="A13" s="108"/>
      <c r="B13" s="109"/>
    </row>
    <row r="14" spans="1:2" ht="12.75">
      <c r="A14" s="108"/>
      <c r="B14" s="109"/>
    </row>
    <row r="15" spans="1:2" ht="12.75">
      <c r="A15" s="108"/>
      <c r="B15" s="109"/>
    </row>
    <row r="16" spans="1:2" ht="12.75">
      <c r="A16" s="108"/>
      <c r="B16" s="109"/>
    </row>
    <row r="17" spans="1:2" ht="12.75">
      <c r="A17" s="108"/>
      <c r="B17" s="109"/>
    </row>
    <row r="18" spans="1:2" ht="12.75">
      <c r="A18" s="108"/>
      <c r="B18" s="109"/>
    </row>
    <row r="19" spans="1:2" ht="12.75">
      <c r="A19" s="108"/>
      <c r="B19" s="109"/>
    </row>
    <row r="20" spans="1:2" ht="12.75">
      <c r="A20" s="108"/>
      <c r="B20" s="109"/>
    </row>
    <row r="21" spans="1:2" ht="12.75">
      <c r="A21" s="108"/>
      <c r="B21" s="109"/>
    </row>
    <row r="22" spans="1:2" ht="12.75">
      <c r="A22" s="108"/>
      <c r="B22" s="109"/>
    </row>
    <row r="23" spans="1:2" ht="12.75">
      <c r="A23" s="108"/>
      <c r="B23" s="109"/>
    </row>
    <row r="24" spans="1:2" ht="12.75">
      <c r="A24" s="108"/>
      <c r="B24" s="109"/>
    </row>
    <row r="25" spans="1:2" ht="12.75">
      <c r="A25" s="108"/>
      <c r="B25" s="109"/>
    </row>
    <row r="26" spans="1:2" ht="12.75">
      <c r="A26" s="108"/>
      <c r="B26" s="109"/>
    </row>
    <row r="27" spans="1:2" ht="12.75">
      <c r="A27" s="108"/>
      <c r="B27" s="109"/>
    </row>
    <row r="28" spans="1:2" ht="12.75">
      <c r="A28" s="108"/>
      <c r="B28" s="109"/>
    </row>
    <row r="29" spans="1:2" ht="12.75">
      <c r="A29" s="108"/>
      <c r="B29" s="109"/>
    </row>
    <row r="30" spans="1:2" ht="12.75">
      <c r="A30" s="108"/>
      <c r="B30" s="109"/>
    </row>
    <row r="31" spans="1:2" ht="12.75">
      <c r="A31" s="108"/>
      <c r="B31" s="109"/>
    </row>
    <row r="32" spans="1:2" ht="12.75">
      <c r="A32" s="108"/>
      <c r="B32" s="109"/>
    </row>
    <row r="33" spans="1:2" ht="12.75">
      <c r="A33" s="108"/>
      <c r="B33" s="109"/>
    </row>
    <row r="34" spans="1:2" ht="12.75">
      <c r="A34" s="108"/>
      <c r="B34" s="109"/>
    </row>
    <row r="35" spans="1:2" ht="12.75">
      <c r="A35" s="108"/>
      <c r="B35" s="109"/>
    </row>
  </sheetData>
  <sheetProtection sheet="1" objects="1" scenarios="1" formatCells="0" formatRows="0"/>
  <mergeCells count="1">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singlemj</dc:creator>
  <cp:keywords/>
  <dc:description/>
  <cp:lastModifiedBy>singlemj</cp:lastModifiedBy>
  <cp:lastPrinted>2013-05-21T15:29:32Z</cp:lastPrinted>
  <dcterms:created xsi:type="dcterms:W3CDTF">2012-08-30T13:53:54Z</dcterms:created>
  <dcterms:modified xsi:type="dcterms:W3CDTF">2014-04-11T14:55:08Z</dcterms:modified>
  <cp:category/>
  <cp:version/>
  <cp:contentType/>
  <cp:contentStatus/>
</cp:coreProperties>
</file>