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Fiscal Compliance\Templates\FY21\Budget Justification\"/>
    </mc:Choice>
  </mc:AlternateContent>
  <bookViews>
    <workbookView xWindow="-105" yWindow="-105" windowWidth="19425" windowHeight="10425" activeTab="2"/>
  </bookViews>
  <sheets>
    <sheet name="Instructions" sheetId="6" r:id="rId1"/>
    <sheet name="Example" sheetId="7" r:id="rId2"/>
    <sheet name="All HOPWA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2" i="2" l="1"/>
  <c r="K12" i="2"/>
  <c r="I12" i="2"/>
  <c r="G12" i="2"/>
  <c r="E12" i="2"/>
  <c r="D12" i="2"/>
  <c r="M52" i="2" l="1"/>
  <c r="K52" i="2"/>
  <c r="F52" i="2" s="1"/>
  <c r="M51" i="2"/>
  <c r="N51" i="2" s="1"/>
  <c r="K51" i="2"/>
  <c r="L51" i="2" s="1"/>
  <c r="J51" i="2"/>
  <c r="H51" i="2"/>
  <c r="F51" i="2"/>
  <c r="M50" i="2"/>
  <c r="K50" i="2"/>
  <c r="L50" i="2" s="1"/>
  <c r="F50" i="2"/>
  <c r="M49" i="2"/>
  <c r="K49" i="2"/>
  <c r="L49" i="2" s="1"/>
  <c r="J49" i="2"/>
  <c r="F49" i="2"/>
  <c r="M48" i="2"/>
  <c r="K48" i="2"/>
  <c r="L48" i="2" s="1"/>
  <c r="J48" i="2"/>
  <c r="M47" i="2"/>
  <c r="K47" i="2"/>
  <c r="J47" i="2" s="1"/>
  <c r="H47" i="2"/>
  <c r="M46" i="2"/>
  <c r="K46" i="2"/>
  <c r="J46" i="2" s="1"/>
  <c r="I45" i="2"/>
  <c r="G45" i="2"/>
  <c r="E45" i="2"/>
  <c r="D45" i="2"/>
  <c r="K138" i="2"/>
  <c r="J138" i="2" s="1"/>
  <c r="M138" i="2"/>
  <c r="M106" i="2"/>
  <c r="K106" i="2"/>
  <c r="L106" i="2" s="1"/>
  <c r="M105" i="2"/>
  <c r="N105" i="2" s="1"/>
  <c r="K105" i="2"/>
  <c r="H105" i="2" s="1"/>
  <c r="M104" i="2"/>
  <c r="K104" i="2"/>
  <c r="L104" i="2" s="1"/>
  <c r="M103" i="2"/>
  <c r="K103" i="2"/>
  <c r="H103" i="2" s="1"/>
  <c r="M102" i="2"/>
  <c r="K102" i="2"/>
  <c r="J102" i="2" s="1"/>
  <c r="M101" i="2"/>
  <c r="K101" i="2"/>
  <c r="H101" i="2" s="1"/>
  <c r="M100" i="2"/>
  <c r="K100" i="2"/>
  <c r="F100" i="2" s="1"/>
  <c r="I99" i="2"/>
  <c r="G99" i="2"/>
  <c r="E99" i="2"/>
  <c r="D99" i="2"/>
  <c r="H138" i="2" l="1"/>
  <c r="F138" i="2"/>
  <c r="H48" i="2"/>
  <c r="N49" i="2"/>
  <c r="N138" i="2"/>
  <c r="N48" i="2"/>
  <c r="N50" i="2"/>
  <c r="N103" i="2"/>
  <c r="N52" i="2"/>
  <c r="F104" i="2"/>
  <c r="L47" i="2"/>
  <c r="N101" i="2"/>
  <c r="H104" i="2"/>
  <c r="N47" i="2"/>
  <c r="N104" i="2"/>
  <c r="F103" i="2"/>
  <c r="J105" i="2"/>
  <c r="N46" i="2"/>
  <c r="H52" i="2"/>
  <c r="J100" i="2"/>
  <c r="J103" i="2"/>
  <c r="F47" i="2"/>
  <c r="J52" i="2"/>
  <c r="L46" i="2"/>
  <c r="H50" i="2"/>
  <c r="M45" i="2"/>
  <c r="F48" i="2"/>
  <c r="H49" i="2"/>
  <c r="J50" i="2"/>
  <c r="L52" i="2"/>
  <c r="H46" i="2"/>
  <c r="K45" i="2"/>
  <c r="F46" i="2"/>
  <c r="L138" i="2"/>
  <c r="N106" i="2"/>
  <c r="L102" i="2"/>
  <c r="L105" i="2"/>
  <c r="N102" i="2"/>
  <c r="F106" i="2"/>
  <c r="N100" i="2"/>
  <c r="F105" i="2"/>
  <c r="H106" i="2"/>
  <c r="L103" i="2"/>
  <c r="J106" i="2"/>
  <c r="H100" i="2"/>
  <c r="J101" i="2"/>
  <c r="L101" i="2"/>
  <c r="K99" i="2"/>
  <c r="L100" i="2"/>
  <c r="M99" i="2"/>
  <c r="F102" i="2"/>
  <c r="J104" i="2"/>
  <c r="F101" i="2"/>
  <c r="H102" i="2"/>
  <c r="F45" i="2" l="1"/>
  <c r="L45" i="2"/>
  <c r="J45" i="2"/>
  <c r="N45" i="2"/>
  <c r="H45" i="2"/>
  <c r="N99" i="2"/>
  <c r="F99" i="2"/>
  <c r="L99" i="2"/>
  <c r="H99" i="2"/>
  <c r="J99" i="2"/>
  <c r="M147" i="2" l="1"/>
  <c r="M146" i="2"/>
  <c r="M145" i="2"/>
  <c r="M144" i="2"/>
  <c r="M143" i="2"/>
  <c r="M142" i="2"/>
  <c r="M141" i="2"/>
  <c r="M139" i="2"/>
  <c r="M137" i="2"/>
  <c r="M136" i="2"/>
  <c r="M134" i="2"/>
  <c r="M133" i="2"/>
  <c r="M131" i="2"/>
  <c r="M130" i="2"/>
  <c r="M128" i="2"/>
  <c r="M127" i="2"/>
  <c r="M125" i="2"/>
  <c r="M124" i="2"/>
  <c r="M122" i="2"/>
  <c r="M121" i="2"/>
  <c r="M119" i="2"/>
  <c r="M118" i="2"/>
  <c r="M114" i="2"/>
  <c r="M113" i="2"/>
  <c r="M112" i="2"/>
  <c r="M111" i="2"/>
  <c r="M110" i="2"/>
  <c r="M109" i="2"/>
  <c r="M108" i="2"/>
  <c r="M98" i="2"/>
  <c r="M97" i="2"/>
  <c r="M96" i="2"/>
  <c r="M95" i="2"/>
  <c r="M94" i="2"/>
  <c r="M93" i="2"/>
  <c r="M92" i="2"/>
  <c r="M90" i="2"/>
  <c r="M89" i="2"/>
  <c r="M88" i="2"/>
  <c r="M87" i="2"/>
  <c r="M86" i="2"/>
  <c r="M85" i="2"/>
  <c r="M84" i="2"/>
  <c r="M82" i="2"/>
  <c r="M81" i="2"/>
  <c r="M80" i="2"/>
  <c r="M79" i="2"/>
  <c r="M78" i="2"/>
  <c r="M77" i="2"/>
  <c r="M76" i="2"/>
  <c r="M74" i="2"/>
  <c r="M73" i="2"/>
  <c r="M72" i="2"/>
  <c r="M71" i="2"/>
  <c r="M70" i="2"/>
  <c r="M69" i="2"/>
  <c r="M68" i="2"/>
  <c r="M66" i="2"/>
  <c r="M65" i="2"/>
  <c r="M64" i="2"/>
  <c r="M63" i="2"/>
  <c r="M62" i="2"/>
  <c r="M60" i="2"/>
  <c r="M59" i="2"/>
  <c r="M58" i="2"/>
  <c r="M57" i="2"/>
  <c r="M56" i="2"/>
  <c r="M55" i="2"/>
  <c r="M54" i="2"/>
  <c r="M44" i="2"/>
  <c r="M43" i="2"/>
  <c r="M42" i="2"/>
  <c r="M41" i="2"/>
  <c r="M40" i="2"/>
  <c r="M39" i="2"/>
  <c r="M38" i="2"/>
  <c r="M36" i="2"/>
  <c r="M35" i="2"/>
  <c r="M34" i="2"/>
  <c r="M33" i="2"/>
  <c r="M32" i="2"/>
  <c r="M31" i="2"/>
  <c r="M30" i="2"/>
  <c r="M28" i="2"/>
  <c r="M27" i="2"/>
  <c r="M26" i="2"/>
  <c r="M25" i="2"/>
  <c r="M24" i="2"/>
  <c r="M23" i="2"/>
  <c r="M22" i="2"/>
  <c r="M20" i="2"/>
  <c r="M19" i="2"/>
  <c r="M18" i="2"/>
  <c r="M17" i="2"/>
  <c r="M16" i="2"/>
  <c r="M15" i="2"/>
  <c r="M14" i="2"/>
  <c r="K147" i="2"/>
  <c r="H147" i="2" s="1"/>
  <c r="K146" i="2"/>
  <c r="H146" i="2" s="1"/>
  <c r="K145" i="2"/>
  <c r="K144" i="2"/>
  <c r="H144" i="2" s="1"/>
  <c r="K143" i="2"/>
  <c r="H143" i="2" s="1"/>
  <c r="K142" i="2"/>
  <c r="K141" i="2"/>
  <c r="H141" i="2" s="1"/>
  <c r="K139" i="2"/>
  <c r="H139" i="2" s="1"/>
  <c r="K137" i="2"/>
  <c r="H137" i="2" s="1"/>
  <c r="K136" i="2"/>
  <c r="H136" i="2" s="1"/>
  <c r="K134" i="2"/>
  <c r="H134" i="2" s="1"/>
  <c r="K133" i="2"/>
  <c r="H133" i="2" s="1"/>
  <c r="K131" i="2"/>
  <c r="H131" i="2" s="1"/>
  <c r="K130" i="2"/>
  <c r="H130" i="2" s="1"/>
  <c r="K128" i="2"/>
  <c r="H128" i="2" s="1"/>
  <c r="K127" i="2"/>
  <c r="H127" i="2" s="1"/>
  <c r="K125" i="2"/>
  <c r="H125" i="2" s="1"/>
  <c r="K124" i="2"/>
  <c r="H124" i="2" s="1"/>
  <c r="K122" i="2"/>
  <c r="H122" i="2" s="1"/>
  <c r="K121" i="2"/>
  <c r="H121" i="2" s="1"/>
  <c r="K119" i="2"/>
  <c r="H119" i="2" s="1"/>
  <c r="K118" i="2"/>
  <c r="H118" i="2" s="1"/>
  <c r="K114" i="2"/>
  <c r="H114" i="2" s="1"/>
  <c r="K113" i="2"/>
  <c r="H113" i="2" s="1"/>
  <c r="K112" i="2"/>
  <c r="H112" i="2" s="1"/>
  <c r="K111" i="2"/>
  <c r="H111" i="2" s="1"/>
  <c r="K110" i="2"/>
  <c r="H110" i="2" s="1"/>
  <c r="K109" i="2"/>
  <c r="H109" i="2" s="1"/>
  <c r="K108" i="2"/>
  <c r="H108" i="2" s="1"/>
  <c r="K98" i="2"/>
  <c r="H98" i="2" s="1"/>
  <c r="K97" i="2"/>
  <c r="H97" i="2" s="1"/>
  <c r="K96" i="2"/>
  <c r="H96" i="2" s="1"/>
  <c r="K95" i="2"/>
  <c r="H95" i="2" s="1"/>
  <c r="K94" i="2"/>
  <c r="H94" i="2" s="1"/>
  <c r="K93" i="2"/>
  <c r="H93" i="2" s="1"/>
  <c r="K92" i="2"/>
  <c r="H92" i="2" s="1"/>
  <c r="K90" i="2"/>
  <c r="H90" i="2" s="1"/>
  <c r="K89" i="2"/>
  <c r="H89" i="2" s="1"/>
  <c r="K88" i="2"/>
  <c r="H88" i="2" s="1"/>
  <c r="K87" i="2"/>
  <c r="K86" i="2"/>
  <c r="H86" i="2" s="1"/>
  <c r="K85" i="2"/>
  <c r="H85" i="2" s="1"/>
  <c r="K84" i="2"/>
  <c r="H84" i="2" s="1"/>
  <c r="K82" i="2"/>
  <c r="H82" i="2" s="1"/>
  <c r="K81" i="2"/>
  <c r="H81" i="2" s="1"/>
  <c r="K80" i="2"/>
  <c r="H80" i="2" s="1"/>
  <c r="K79" i="2"/>
  <c r="H79" i="2" s="1"/>
  <c r="K78" i="2"/>
  <c r="K77" i="2"/>
  <c r="H77" i="2" s="1"/>
  <c r="K76" i="2"/>
  <c r="H76" i="2" s="1"/>
  <c r="K74" i="2"/>
  <c r="H74" i="2" s="1"/>
  <c r="K73" i="2"/>
  <c r="H73" i="2" s="1"/>
  <c r="K72" i="2"/>
  <c r="H72" i="2" s="1"/>
  <c r="K71" i="2"/>
  <c r="K70" i="2"/>
  <c r="H70" i="2" s="1"/>
  <c r="K69" i="2"/>
  <c r="H69" i="2" s="1"/>
  <c r="K68" i="2"/>
  <c r="H68" i="2" s="1"/>
  <c r="K66" i="2"/>
  <c r="H66" i="2" s="1"/>
  <c r="K65" i="2"/>
  <c r="H65" i="2" s="1"/>
  <c r="K64" i="2"/>
  <c r="H64" i="2" s="1"/>
  <c r="K63" i="2"/>
  <c r="H63" i="2" s="1"/>
  <c r="K62" i="2"/>
  <c r="H62" i="2" s="1"/>
  <c r="K60" i="2"/>
  <c r="H60" i="2" s="1"/>
  <c r="K59" i="2"/>
  <c r="H59" i="2" s="1"/>
  <c r="K58" i="2"/>
  <c r="H58" i="2" s="1"/>
  <c r="K57" i="2"/>
  <c r="H57" i="2" s="1"/>
  <c r="K56" i="2"/>
  <c r="H56" i="2" s="1"/>
  <c r="K55" i="2"/>
  <c r="H55" i="2" s="1"/>
  <c r="K54" i="2"/>
  <c r="H54" i="2" s="1"/>
  <c r="K44" i="2"/>
  <c r="H44" i="2" s="1"/>
  <c r="K43" i="2"/>
  <c r="H43" i="2" s="1"/>
  <c r="K42" i="2"/>
  <c r="K41" i="2"/>
  <c r="K40" i="2"/>
  <c r="K39" i="2"/>
  <c r="H39" i="2" s="1"/>
  <c r="K38" i="2"/>
  <c r="K36" i="2"/>
  <c r="H36" i="2" s="1"/>
  <c r="K35" i="2"/>
  <c r="H35" i="2" s="1"/>
  <c r="K34" i="2"/>
  <c r="H34" i="2" s="1"/>
  <c r="K33" i="2"/>
  <c r="H33" i="2" s="1"/>
  <c r="K32" i="2"/>
  <c r="H32" i="2" s="1"/>
  <c r="K31" i="2"/>
  <c r="H31" i="2" s="1"/>
  <c r="K30" i="2"/>
  <c r="H30" i="2" s="1"/>
  <c r="K28" i="2"/>
  <c r="K27" i="2"/>
  <c r="K26" i="2"/>
  <c r="H26" i="2" s="1"/>
  <c r="K25" i="2"/>
  <c r="H25" i="2" s="1"/>
  <c r="K24" i="2"/>
  <c r="H24" i="2" s="1"/>
  <c r="K23" i="2"/>
  <c r="H23" i="2" s="1"/>
  <c r="K22" i="2"/>
  <c r="H22" i="2" s="1"/>
  <c r="K15" i="2"/>
  <c r="H15" i="2" s="1"/>
  <c r="K16" i="2"/>
  <c r="H16" i="2" s="1"/>
  <c r="K17" i="2"/>
  <c r="H17" i="2" s="1"/>
  <c r="K18" i="2"/>
  <c r="H18" i="2" s="1"/>
  <c r="K19" i="2"/>
  <c r="H19" i="2" s="1"/>
  <c r="K20" i="2"/>
  <c r="H20" i="2" s="1"/>
  <c r="K14" i="2"/>
  <c r="H14" i="2" s="1"/>
  <c r="H145" i="2"/>
  <c r="H142" i="2"/>
  <c r="G140" i="2"/>
  <c r="G135" i="2"/>
  <c r="G132" i="2"/>
  <c r="G129" i="2"/>
  <c r="G126" i="2"/>
  <c r="G123" i="2"/>
  <c r="G120" i="2"/>
  <c r="G117" i="2"/>
  <c r="G107" i="2"/>
  <c r="G7" i="2" s="1"/>
  <c r="G91" i="2"/>
  <c r="H87" i="2"/>
  <c r="G83" i="2"/>
  <c r="H78" i="2"/>
  <c r="G75" i="2"/>
  <c r="H71" i="2"/>
  <c r="G67" i="2"/>
  <c r="G61" i="2" s="1"/>
  <c r="G53" i="2"/>
  <c r="H42" i="2"/>
  <c r="H41" i="2"/>
  <c r="H40" i="2"/>
  <c r="H38" i="2"/>
  <c r="G37" i="2"/>
  <c r="G29" i="2"/>
  <c r="H28" i="2"/>
  <c r="H27" i="2"/>
  <c r="G21" i="2"/>
  <c r="G13" i="2"/>
  <c r="G8" i="2" l="1"/>
  <c r="G115" i="2"/>
  <c r="G148" i="2"/>
  <c r="G61" i="7"/>
  <c r="G74" i="7"/>
  <c r="G73" i="7"/>
  <c r="G72" i="7"/>
  <c r="G71" i="7" s="1"/>
  <c r="E74" i="7"/>
  <c r="J74" i="7" s="1"/>
  <c r="E73" i="7"/>
  <c r="K73" i="7" s="1"/>
  <c r="E72" i="7"/>
  <c r="D74" i="7"/>
  <c r="D73" i="7"/>
  <c r="D76" i="7"/>
  <c r="D77" i="7" s="1"/>
  <c r="G70" i="7"/>
  <c r="G69" i="7"/>
  <c r="G68" i="7"/>
  <c r="G67" i="7"/>
  <c r="E68" i="7"/>
  <c r="K68" i="7" s="1"/>
  <c r="E67" i="7"/>
  <c r="K67" i="7" s="1"/>
  <c r="G64" i="7"/>
  <c r="E64" i="7"/>
  <c r="K64" i="7" s="1"/>
  <c r="G56" i="7"/>
  <c r="G46" i="7"/>
  <c r="E46" i="7"/>
  <c r="D46" i="7"/>
  <c r="K47" i="7"/>
  <c r="K46" i="7" s="1"/>
  <c r="J47" i="7"/>
  <c r="I47" i="7"/>
  <c r="L47" i="7" s="1"/>
  <c r="G30" i="7"/>
  <c r="K74" i="7" l="1"/>
  <c r="I72" i="7"/>
  <c r="K72" i="7"/>
  <c r="K71" i="7" s="1"/>
  <c r="I73" i="7"/>
  <c r="L73" i="7" s="1"/>
  <c r="E71" i="7"/>
  <c r="J73" i="7"/>
  <c r="I74" i="7"/>
  <c r="L74" i="7" s="1"/>
  <c r="L72" i="7"/>
  <c r="G9" i="2"/>
  <c r="G149" i="2"/>
  <c r="H47" i="7"/>
  <c r="D75" i="7"/>
  <c r="I68" i="7"/>
  <c r="L68" i="7" s="1"/>
  <c r="E76" i="7"/>
  <c r="G76" i="7"/>
  <c r="F47" i="7"/>
  <c r="I67" i="7"/>
  <c r="L67" i="7" s="1"/>
  <c r="I64" i="7"/>
  <c r="L64" i="7" s="1"/>
  <c r="I46" i="7"/>
  <c r="F46" i="7" s="1"/>
  <c r="J46" i="7"/>
  <c r="I38" i="7"/>
  <c r="J38" i="7"/>
  <c r="K38" i="7"/>
  <c r="I39" i="7"/>
  <c r="L39" i="7" s="1"/>
  <c r="J39" i="7"/>
  <c r="K39" i="7"/>
  <c r="K37" i="7"/>
  <c r="J37" i="7"/>
  <c r="I37" i="7"/>
  <c r="E22" i="7"/>
  <c r="D22" i="7"/>
  <c r="D16" i="7"/>
  <c r="D70" i="7" s="1"/>
  <c r="K45" i="7"/>
  <c r="I45" i="7"/>
  <c r="L45" i="7" s="1"/>
  <c r="D45" i="7"/>
  <c r="J45" i="7" s="1"/>
  <c r="I29" i="7"/>
  <c r="L29" i="7" s="1"/>
  <c r="K29" i="7"/>
  <c r="D29" i="7"/>
  <c r="E34" i="7"/>
  <c r="K28" i="7"/>
  <c r="I28" i="7"/>
  <c r="L28" i="7" s="1"/>
  <c r="D28" i="7"/>
  <c r="J28" i="7" s="1"/>
  <c r="K21" i="7"/>
  <c r="I21" i="7"/>
  <c r="H21" i="7" s="1"/>
  <c r="D21" i="7"/>
  <c r="J21" i="7" s="1"/>
  <c r="I15" i="7"/>
  <c r="L15" i="7" s="1"/>
  <c r="K15" i="7"/>
  <c r="D15" i="7"/>
  <c r="D67" i="7" s="1"/>
  <c r="D33" i="7"/>
  <c r="I33" i="7"/>
  <c r="L33" i="7" s="1"/>
  <c r="K33" i="7"/>
  <c r="I35" i="7"/>
  <c r="L35" i="7" s="1"/>
  <c r="J35" i="7"/>
  <c r="K35" i="7"/>
  <c r="K20" i="7"/>
  <c r="D20" i="7"/>
  <c r="D14" i="7"/>
  <c r="D43" i="7"/>
  <c r="E43" i="7" s="1"/>
  <c r="D26" i="7"/>
  <c r="D41" i="7"/>
  <c r="D24" i="7"/>
  <c r="D54" i="7" l="1"/>
  <c r="D64" i="7"/>
  <c r="J64" i="7" s="1"/>
  <c r="J33" i="7"/>
  <c r="D65" i="7"/>
  <c r="I71" i="7"/>
  <c r="H9" i="2"/>
  <c r="G6" i="2"/>
  <c r="H6" i="2" s="1"/>
  <c r="H8" i="2"/>
  <c r="H7" i="2"/>
  <c r="K76" i="7"/>
  <c r="J76" i="7"/>
  <c r="I76" i="7"/>
  <c r="L76" i="7"/>
  <c r="E77" i="7"/>
  <c r="E75" i="7" s="1"/>
  <c r="F76" i="7"/>
  <c r="H76" i="7"/>
  <c r="G77" i="7"/>
  <c r="G75" i="7" s="1"/>
  <c r="F21" i="7"/>
  <c r="L46" i="7"/>
  <c r="J15" i="7"/>
  <c r="J67" i="7"/>
  <c r="I34" i="7"/>
  <c r="L34" i="7" s="1"/>
  <c r="E69" i="7"/>
  <c r="H46" i="7"/>
  <c r="J29" i="7"/>
  <c r="D68" i="7"/>
  <c r="J68" i="7" s="1"/>
  <c r="E26" i="7"/>
  <c r="E24" i="7"/>
  <c r="G41" i="7"/>
  <c r="L21" i="7"/>
  <c r="H39" i="7"/>
  <c r="F39" i="7"/>
  <c r="L37" i="7"/>
  <c r="H37" i="7"/>
  <c r="F37" i="7"/>
  <c r="L38" i="7"/>
  <c r="H38" i="7"/>
  <c r="F38" i="7"/>
  <c r="F45" i="7"/>
  <c r="H45" i="7"/>
  <c r="K22" i="7"/>
  <c r="I22" i="7"/>
  <c r="H22" i="7" s="1"/>
  <c r="J22" i="7"/>
  <c r="F28" i="7"/>
  <c r="H28" i="7"/>
  <c r="F34" i="7"/>
  <c r="K34" i="7"/>
  <c r="I20" i="7"/>
  <c r="H20" i="7" s="1"/>
  <c r="J20" i="7"/>
  <c r="J43" i="7"/>
  <c r="I43" i="7"/>
  <c r="H43" i="7" s="1"/>
  <c r="E44" i="7"/>
  <c r="K43" i="7"/>
  <c r="D44" i="7"/>
  <c r="J26" i="7"/>
  <c r="D27" i="7"/>
  <c r="E41" i="7"/>
  <c r="J75" i="7" l="1"/>
  <c r="J77" i="7"/>
  <c r="K77" i="7"/>
  <c r="K75" i="7" s="1"/>
  <c r="I77" i="7"/>
  <c r="F77" i="7" s="1"/>
  <c r="K69" i="7"/>
  <c r="I69" i="7"/>
  <c r="L69" i="7" s="1"/>
  <c r="E54" i="7"/>
  <c r="K26" i="7"/>
  <c r="E27" i="7"/>
  <c r="I26" i="7"/>
  <c r="H26" i="7" s="1"/>
  <c r="K41" i="7"/>
  <c r="K24" i="7"/>
  <c r="L22" i="7"/>
  <c r="F22" i="7"/>
  <c r="F20" i="7"/>
  <c r="L20" i="7"/>
  <c r="J44" i="7"/>
  <c r="I44" i="7"/>
  <c r="H44" i="7" s="1"/>
  <c r="K44" i="7"/>
  <c r="L43" i="7"/>
  <c r="F43" i="7"/>
  <c r="I41" i="7"/>
  <c r="J41" i="7"/>
  <c r="I27" i="7" l="1"/>
  <c r="H27" i="7" s="1"/>
  <c r="H77" i="7"/>
  <c r="I75" i="7"/>
  <c r="L77" i="7"/>
  <c r="F26" i="7"/>
  <c r="J27" i="7"/>
  <c r="L26" i="7"/>
  <c r="K27" i="7"/>
  <c r="K54" i="7"/>
  <c r="L41" i="7"/>
  <c r="L44" i="7"/>
  <c r="F44" i="7"/>
  <c r="F27" i="7" l="1"/>
  <c r="L27" i="7"/>
  <c r="L75" i="7"/>
  <c r="F75" i="7"/>
  <c r="H75" i="7"/>
  <c r="D72" i="7"/>
  <c r="G65" i="7"/>
  <c r="E65" i="7"/>
  <c r="D18" i="7"/>
  <c r="D49" i="7"/>
  <c r="E16" i="7"/>
  <c r="E70" i="7" s="1"/>
  <c r="D34" i="7"/>
  <c r="D69" i="7" s="1"/>
  <c r="J69" i="7" s="1"/>
  <c r="D31" i="7"/>
  <c r="F29" i="7"/>
  <c r="H15" i="7"/>
  <c r="D12" i="7"/>
  <c r="D55" i="7" s="1"/>
  <c r="I140" i="2"/>
  <c r="E140" i="2"/>
  <c r="D140" i="2"/>
  <c r="J147" i="2"/>
  <c r="L146" i="2"/>
  <c r="L145" i="2"/>
  <c r="J144" i="2"/>
  <c r="F143" i="2"/>
  <c r="L142" i="2"/>
  <c r="L141" i="2"/>
  <c r="J141" i="2"/>
  <c r="F141" i="2"/>
  <c r="D57" i="7" l="1"/>
  <c r="D71" i="7"/>
  <c r="J72" i="7"/>
  <c r="D30" i="7"/>
  <c r="D56" i="7"/>
  <c r="D53" i="7" s="1"/>
  <c r="J70" i="7"/>
  <c r="I70" i="7"/>
  <c r="L70" i="7" s="1"/>
  <c r="K70" i="7"/>
  <c r="K65" i="7"/>
  <c r="I65" i="7"/>
  <c r="L65" i="7" s="1"/>
  <c r="E31" i="7"/>
  <c r="E56" i="7" s="1"/>
  <c r="I16" i="7"/>
  <c r="L16" i="7" s="1"/>
  <c r="K16" i="7"/>
  <c r="J16" i="7"/>
  <c r="J34" i="7"/>
  <c r="K14" i="7"/>
  <c r="J14" i="7"/>
  <c r="I14" i="7"/>
  <c r="L14" i="7" s="1"/>
  <c r="E18" i="7"/>
  <c r="E57" i="7" s="1"/>
  <c r="E12" i="7"/>
  <c r="E55" i="7" s="1"/>
  <c r="G49" i="7"/>
  <c r="E49" i="7"/>
  <c r="D50" i="7"/>
  <c r="D48" i="7" s="1"/>
  <c r="D32" i="7"/>
  <c r="D61" i="7" s="1"/>
  <c r="G12" i="7"/>
  <c r="G55" i="7" s="1"/>
  <c r="D13" i="7"/>
  <c r="D42" i="7"/>
  <c r="D40" i="7" s="1"/>
  <c r="D36" i="7" s="1"/>
  <c r="F33" i="7"/>
  <c r="G24" i="7"/>
  <c r="G54" i="7" s="1"/>
  <c r="H33" i="7"/>
  <c r="D25" i="7"/>
  <c r="D23" i="7" s="1"/>
  <c r="H29" i="7"/>
  <c r="F35" i="7"/>
  <c r="G63" i="7"/>
  <c r="F74" i="7"/>
  <c r="G18" i="7"/>
  <c r="G57" i="7" s="1"/>
  <c r="D19" i="7"/>
  <c r="D17" i="7" s="1"/>
  <c r="E25" i="7"/>
  <c r="G66" i="7"/>
  <c r="E66" i="7"/>
  <c r="H72" i="7"/>
  <c r="J65" i="7"/>
  <c r="F15" i="7"/>
  <c r="F67" i="7"/>
  <c r="F68" i="7"/>
  <c r="J143" i="2"/>
  <c r="N147" i="2"/>
  <c r="N141" i="2"/>
  <c r="N144" i="2"/>
  <c r="N143" i="2"/>
  <c r="J142" i="2"/>
  <c r="F145" i="2"/>
  <c r="J145" i="2"/>
  <c r="N146" i="2"/>
  <c r="K140" i="2"/>
  <c r="F140" i="2" s="1"/>
  <c r="M140" i="2"/>
  <c r="N142" i="2"/>
  <c r="N145" i="2"/>
  <c r="F146" i="2"/>
  <c r="F142" i="2"/>
  <c r="L144" i="2"/>
  <c r="J146" i="2"/>
  <c r="F144" i="2"/>
  <c r="L143" i="2"/>
  <c r="L147" i="2"/>
  <c r="F147" i="2"/>
  <c r="L139" i="2"/>
  <c r="I135" i="2"/>
  <c r="E135" i="2"/>
  <c r="D135" i="2"/>
  <c r="L137" i="2"/>
  <c r="L136" i="2"/>
  <c r="L134" i="2"/>
  <c r="L133" i="2"/>
  <c r="I132" i="2"/>
  <c r="E132" i="2"/>
  <c r="D132" i="2"/>
  <c r="L131" i="2"/>
  <c r="F131" i="2"/>
  <c r="L130" i="2"/>
  <c r="I129" i="2"/>
  <c r="E129" i="2"/>
  <c r="D129" i="2"/>
  <c r="L128" i="2"/>
  <c r="J127" i="2"/>
  <c r="I126" i="2"/>
  <c r="E126" i="2"/>
  <c r="D126" i="2"/>
  <c r="L125" i="2"/>
  <c r="M123" i="2"/>
  <c r="L124" i="2"/>
  <c r="I123" i="2"/>
  <c r="E123" i="2"/>
  <c r="D123" i="2"/>
  <c r="L122" i="2"/>
  <c r="L121" i="2"/>
  <c r="I120" i="2"/>
  <c r="E120" i="2"/>
  <c r="D120" i="2"/>
  <c r="M117" i="2"/>
  <c r="J140" i="2" l="1"/>
  <c r="N140" i="2"/>
  <c r="J31" i="7"/>
  <c r="L140" i="2"/>
  <c r="H140" i="2"/>
  <c r="F70" i="7"/>
  <c r="K31" i="7"/>
  <c r="D11" i="7"/>
  <c r="D10" i="7" s="1"/>
  <c r="D60" i="7"/>
  <c r="I57" i="7"/>
  <c r="L57" i="7" s="1"/>
  <c r="K57" i="7"/>
  <c r="J57" i="7"/>
  <c r="G53" i="7"/>
  <c r="J54" i="7"/>
  <c r="I54" i="7"/>
  <c r="L54" i="7" s="1"/>
  <c r="E23" i="7"/>
  <c r="E32" i="7"/>
  <c r="E61" i="7" s="1"/>
  <c r="I55" i="7"/>
  <c r="L55" i="7" s="1"/>
  <c r="K55" i="7"/>
  <c r="J55" i="7"/>
  <c r="E53" i="7"/>
  <c r="J56" i="7"/>
  <c r="I56" i="7"/>
  <c r="L56" i="7" s="1"/>
  <c r="K56" i="7"/>
  <c r="D62" i="7"/>
  <c r="I31" i="7"/>
  <c r="L31" i="7" s="1"/>
  <c r="D59" i="7"/>
  <c r="G42" i="7"/>
  <c r="G40" i="7" s="1"/>
  <c r="G36" i="7" s="1"/>
  <c r="G50" i="7"/>
  <c r="G48" i="7"/>
  <c r="K18" i="7"/>
  <c r="J18" i="7"/>
  <c r="I18" i="7"/>
  <c r="L18" i="7" s="1"/>
  <c r="J12" i="7"/>
  <c r="K12" i="7"/>
  <c r="I12" i="7"/>
  <c r="G13" i="7"/>
  <c r="G60" i="7" s="1"/>
  <c r="K49" i="7"/>
  <c r="I49" i="7"/>
  <c r="F49" i="7" s="1"/>
  <c r="J49" i="7"/>
  <c r="F73" i="7"/>
  <c r="E50" i="7"/>
  <c r="K50" i="7" s="1"/>
  <c r="K25" i="7"/>
  <c r="K23" i="7" s="1"/>
  <c r="G25" i="7"/>
  <c r="G59" i="7" s="1"/>
  <c r="J24" i="7"/>
  <c r="I24" i="7"/>
  <c r="E42" i="7"/>
  <c r="E40" i="7" s="1"/>
  <c r="E36" i="7" s="1"/>
  <c r="D66" i="7"/>
  <c r="H73" i="7"/>
  <c r="F16" i="7"/>
  <c r="H16" i="7"/>
  <c r="E13" i="7"/>
  <c r="E60" i="7" s="1"/>
  <c r="F41" i="7"/>
  <c r="G19" i="7"/>
  <c r="G62" i="7" s="1"/>
  <c r="H74" i="7"/>
  <c r="F72" i="7"/>
  <c r="D63" i="7"/>
  <c r="H65" i="7"/>
  <c r="F65" i="7"/>
  <c r="H68" i="7"/>
  <c r="E19" i="7"/>
  <c r="E62" i="7" s="1"/>
  <c r="H70" i="7"/>
  <c r="K66" i="7"/>
  <c r="H14" i="7"/>
  <c r="F14" i="7"/>
  <c r="E63" i="7"/>
  <c r="K63" i="7"/>
  <c r="H67" i="7"/>
  <c r="F130" i="2"/>
  <c r="N121" i="2"/>
  <c r="F125" i="2"/>
  <c r="N134" i="2"/>
  <c r="K129" i="2"/>
  <c r="F128" i="2"/>
  <c r="J128" i="2"/>
  <c r="N127" i="2"/>
  <c r="J131" i="2"/>
  <c r="F134" i="2"/>
  <c r="K117" i="2"/>
  <c r="H117" i="2" s="1"/>
  <c r="K120" i="2"/>
  <c r="N122" i="2"/>
  <c r="N125" i="2"/>
  <c r="N130" i="2"/>
  <c r="K132" i="2"/>
  <c r="F132" i="2" s="1"/>
  <c r="F137" i="2"/>
  <c r="M126" i="2"/>
  <c r="M132" i="2"/>
  <c r="N137" i="2"/>
  <c r="K123" i="2"/>
  <c r="M120" i="2"/>
  <c r="N131" i="2"/>
  <c r="K135" i="2"/>
  <c r="M135" i="2"/>
  <c r="F139" i="2"/>
  <c r="N139" i="2"/>
  <c r="N136" i="2"/>
  <c r="J137" i="2"/>
  <c r="F136" i="2"/>
  <c r="J136" i="2"/>
  <c r="N133" i="2"/>
  <c r="J134" i="2"/>
  <c r="F133" i="2"/>
  <c r="J133" i="2"/>
  <c r="M129" i="2"/>
  <c r="J130" i="2"/>
  <c r="K126" i="2"/>
  <c r="N128" i="2"/>
  <c r="F127" i="2"/>
  <c r="L127" i="2"/>
  <c r="N124" i="2"/>
  <c r="J125" i="2"/>
  <c r="F124" i="2"/>
  <c r="J124" i="2"/>
  <c r="F122" i="2"/>
  <c r="J122" i="2"/>
  <c r="F121" i="2"/>
  <c r="J121" i="2"/>
  <c r="F118" i="2"/>
  <c r="J139" i="2"/>
  <c r="L12" i="7" l="1"/>
  <c r="E59" i="7"/>
  <c r="K59" i="7" s="1"/>
  <c r="F135" i="2"/>
  <c r="H135" i="2"/>
  <c r="L132" i="2"/>
  <c r="H132" i="2"/>
  <c r="L129" i="2"/>
  <c r="H129" i="2"/>
  <c r="N129" i="2"/>
  <c r="F129" i="2"/>
  <c r="L126" i="2"/>
  <c r="H126" i="2"/>
  <c r="L123" i="2"/>
  <c r="H123" i="2"/>
  <c r="L120" i="2"/>
  <c r="H120" i="2"/>
  <c r="H57" i="7"/>
  <c r="F57" i="7"/>
  <c r="J32" i="7"/>
  <c r="D58" i="7"/>
  <c r="D78" i="7" s="1"/>
  <c r="E11" i="7"/>
  <c r="I32" i="7"/>
  <c r="L32" i="7" s="1"/>
  <c r="K32" i="7"/>
  <c r="E17" i="7"/>
  <c r="K17" i="7" s="1"/>
  <c r="G11" i="7"/>
  <c r="K61" i="7"/>
  <c r="J61" i="7"/>
  <c r="I61" i="7"/>
  <c r="L61" i="7" s="1"/>
  <c r="G17" i="7"/>
  <c r="G23" i="7"/>
  <c r="J23" i="7" s="1"/>
  <c r="E30" i="7"/>
  <c r="J30" i="7" s="1"/>
  <c r="D51" i="7"/>
  <c r="H55" i="7"/>
  <c r="J40" i="7"/>
  <c r="L49" i="7"/>
  <c r="K48" i="7"/>
  <c r="E48" i="7"/>
  <c r="L24" i="7"/>
  <c r="K19" i="7"/>
  <c r="J19" i="7"/>
  <c r="I19" i="7"/>
  <c r="L19" i="7" s="1"/>
  <c r="K13" i="7"/>
  <c r="K11" i="7" s="1"/>
  <c r="J13" i="7"/>
  <c r="I13" i="7"/>
  <c r="L13" i="7" s="1"/>
  <c r="I50" i="7"/>
  <c r="L50" i="7" s="1"/>
  <c r="J50" i="7"/>
  <c r="H49" i="7"/>
  <c r="J25" i="7"/>
  <c r="I25" i="7"/>
  <c r="H25" i="7" s="1"/>
  <c r="K42" i="7"/>
  <c r="K40" i="7" s="1"/>
  <c r="K36" i="7" s="1"/>
  <c r="J42" i="7"/>
  <c r="I42" i="7"/>
  <c r="H41" i="7"/>
  <c r="K53" i="7"/>
  <c r="I66" i="7"/>
  <c r="J66" i="7" s="1"/>
  <c r="F31" i="7"/>
  <c r="F24" i="7"/>
  <c r="H24" i="7"/>
  <c r="F12" i="7"/>
  <c r="H71" i="7"/>
  <c r="F18" i="7"/>
  <c r="L71" i="7"/>
  <c r="F64" i="7"/>
  <c r="F71" i="7"/>
  <c r="H31" i="7"/>
  <c r="H12" i="7"/>
  <c r="F55" i="7"/>
  <c r="H18" i="7"/>
  <c r="H69" i="7"/>
  <c r="F69" i="7"/>
  <c r="I63" i="7"/>
  <c r="F63" i="7" s="1"/>
  <c r="H64" i="7"/>
  <c r="J71" i="7"/>
  <c r="L135" i="2"/>
  <c r="J129" i="2"/>
  <c r="N123" i="2"/>
  <c r="J120" i="2"/>
  <c r="F120" i="2"/>
  <c r="N120" i="2"/>
  <c r="J132" i="2"/>
  <c r="F126" i="2"/>
  <c r="J123" i="2"/>
  <c r="N126" i="2"/>
  <c r="N132" i="2"/>
  <c r="F123" i="2"/>
  <c r="J135" i="2"/>
  <c r="K148" i="2"/>
  <c r="H148" i="2" s="1"/>
  <c r="N135" i="2"/>
  <c r="J126" i="2"/>
  <c r="E10" i="7" l="1"/>
  <c r="G10" i="7"/>
  <c r="G51" i="7" s="1"/>
  <c r="D79" i="7"/>
  <c r="I11" i="7"/>
  <c r="I30" i="7"/>
  <c r="H30" i="7" s="1"/>
  <c r="H13" i="7"/>
  <c r="J17" i="7"/>
  <c r="I59" i="7"/>
  <c r="H59" i="7" s="1"/>
  <c r="I17" i="7"/>
  <c r="L17" i="7" s="1"/>
  <c r="J59" i="7"/>
  <c r="J62" i="7"/>
  <c r="I62" i="7"/>
  <c r="H62" i="7" s="1"/>
  <c r="K62" i="7"/>
  <c r="E51" i="7"/>
  <c r="E58" i="7"/>
  <c r="E78" i="7" s="1"/>
  <c r="K30" i="7"/>
  <c r="K10" i="7" s="1"/>
  <c r="J11" i="7"/>
  <c r="F61" i="7"/>
  <c r="H61" i="7"/>
  <c r="G58" i="7"/>
  <c r="G78" i="7" s="1"/>
  <c r="I48" i="7"/>
  <c r="H48" i="7" s="1"/>
  <c r="I60" i="7"/>
  <c r="H60" i="7" s="1"/>
  <c r="K60" i="7"/>
  <c r="J60" i="7"/>
  <c r="F56" i="7"/>
  <c r="H56" i="7"/>
  <c r="I53" i="7"/>
  <c r="H53" i="7" s="1"/>
  <c r="H54" i="7"/>
  <c r="L42" i="7"/>
  <c r="I40" i="7"/>
  <c r="I36" i="7" s="1"/>
  <c r="J48" i="7"/>
  <c r="F19" i="7"/>
  <c r="J36" i="7"/>
  <c r="I23" i="7"/>
  <c r="F50" i="7"/>
  <c r="H50" i="7"/>
  <c r="F42" i="7"/>
  <c r="F13" i="7"/>
  <c r="H42" i="7"/>
  <c r="L25" i="7"/>
  <c r="F25" i="7"/>
  <c r="L66" i="7"/>
  <c r="F66" i="7"/>
  <c r="H66" i="7"/>
  <c r="F54" i="7"/>
  <c r="J63" i="7"/>
  <c r="H63" i="7"/>
  <c r="H19" i="7"/>
  <c r="L63" i="7"/>
  <c r="H32" i="7"/>
  <c r="F32" i="7"/>
  <c r="L114" i="2"/>
  <c r="J113" i="2"/>
  <c r="L112" i="2"/>
  <c r="L111" i="2"/>
  <c r="L110" i="2"/>
  <c r="J109" i="2"/>
  <c r="L108" i="2"/>
  <c r="F108" i="2"/>
  <c r="I107" i="2"/>
  <c r="E107" i="2"/>
  <c r="D107" i="2"/>
  <c r="L98" i="2"/>
  <c r="L97" i="2"/>
  <c r="J96" i="2"/>
  <c r="L95" i="2"/>
  <c r="L94" i="2"/>
  <c r="L93" i="2"/>
  <c r="J92" i="2"/>
  <c r="I91" i="2"/>
  <c r="E91" i="2"/>
  <c r="D91" i="2"/>
  <c r="L90" i="2"/>
  <c r="J89" i="2"/>
  <c r="F88" i="2"/>
  <c r="L87" i="2"/>
  <c r="L86" i="2"/>
  <c r="J85" i="2"/>
  <c r="F84" i="2"/>
  <c r="I83" i="2"/>
  <c r="E83" i="2"/>
  <c r="D83" i="2"/>
  <c r="I10" i="7" l="1"/>
  <c r="L30" i="7"/>
  <c r="F59" i="7"/>
  <c r="F30" i="7"/>
  <c r="K58" i="7"/>
  <c r="K78" i="7" s="1"/>
  <c r="L59" i="7"/>
  <c r="J10" i="7"/>
  <c r="H17" i="7"/>
  <c r="F17" i="7"/>
  <c r="F48" i="7"/>
  <c r="K51" i="7"/>
  <c r="F11" i="7"/>
  <c r="H11" i="7"/>
  <c r="F62" i="7"/>
  <c r="L48" i="7"/>
  <c r="L60" i="7"/>
  <c r="L11" i="7"/>
  <c r="F60" i="7"/>
  <c r="L62" i="7"/>
  <c r="I58" i="7"/>
  <c r="F53" i="7"/>
  <c r="F40" i="7"/>
  <c r="H40" i="7"/>
  <c r="L40" i="7"/>
  <c r="L23" i="7"/>
  <c r="H23" i="7"/>
  <c r="F23" i="7"/>
  <c r="J53" i="7"/>
  <c r="L53" i="7"/>
  <c r="F94" i="2"/>
  <c r="J108" i="2"/>
  <c r="L85" i="2"/>
  <c r="F86" i="2"/>
  <c r="N86" i="2"/>
  <c r="J95" i="2"/>
  <c r="N108" i="2"/>
  <c r="N90" i="2"/>
  <c r="N85" i="2"/>
  <c r="N89" i="2"/>
  <c r="N95" i="2"/>
  <c r="F112" i="2"/>
  <c r="J84" i="2"/>
  <c r="J112" i="2"/>
  <c r="N114" i="2"/>
  <c r="L84" i="2"/>
  <c r="F111" i="2"/>
  <c r="N98" i="2"/>
  <c r="N111" i="2"/>
  <c r="F95" i="2"/>
  <c r="F98" i="2"/>
  <c r="J111" i="2"/>
  <c r="N96" i="2"/>
  <c r="N93" i="2"/>
  <c r="M107" i="2"/>
  <c r="M83" i="2"/>
  <c r="J87" i="2"/>
  <c r="L89" i="2"/>
  <c r="N94" i="2"/>
  <c r="N97" i="2"/>
  <c r="N112" i="2"/>
  <c r="N87" i="2"/>
  <c r="L88" i="2"/>
  <c r="N88" i="2"/>
  <c r="K107" i="2"/>
  <c r="K83" i="2"/>
  <c r="H83" i="2" s="1"/>
  <c r="J88" i="2"/>
  <c r="F90" i="2"/>
  <c r="M91" i="2"/>
  <c r="L109" i="2"/>
  <c r="N110" i="2"/>
  <c r="L113" i="2"/>
  <c r="N109" i="2"/>
  <c r="N113" i="2"/>
  <c r="F110" i="2"/>
  <c r="F114" i="2"/>
  <c r="J110" i="2"/>
  <c r="J114" i="2"/>
  <c r="F109" i="2"/>
  <c r="F113" i="2"/>
  <c r="N92" i="2"/>
  <c r="J94" i="2"/>
  <c r="J98" i="2"/>
  <c r="L92" i="2"/>
  <c r="F93" i="2"/>
  <c r="F97" i="2"/>
  <c r="K91" i="2"/>
  <c r="J93" i="2"/>
  <c r="J97" i="2"/>
  <c r="L96" i="2"/>
  <c r="F92" i="2"/>
  <c r="F96" i="2"/>
  <c r="F87" i="2"/>
  <c r="N84" i="2"/>
  <c r="J86" i="2"/>
  <c r="J90" i="2"/>
  <c r="F85" i="2"/>
  <c r="F89" i="2"/>
  <c r="L66" i="2"/>
  <c r="F65" i="2"/>
  <c r="F64" i="2"/>
  <c r="L63" i="2"/>
  <c r="L62" i="2"/>
  <c r="J82" i="2"/>
  <c r="L81" i="2"/>
  <c r="J80" i="2"/>
  <c r="L79" i="2"/>
  <c r="J78" i="2"/>
  <c r="L77" i="2"/>
  <c r="J76" i="2"/>
  <c r="I75" i="2"/>
  <c r="E75" i="2"/>
  <c r="D75" i="2"/>
  <c r="L74" i="2"/>
  <c r="L73" i="2"/>
  <c r="J72" i="2"/>
  <c r="L71" i="2"/>
  <c r="L70" i="2"/>
  <c r="J68" i="2"/>
  <c r="I67" i="2"/>
  <c r="I61" i="2" s="1"/>
  <c r="E67" i="2"/>
  <c r="D67" i="2"/>
  <c r="D61" i="2" s="1"/>
  <c r="L60" i="2"/>
  <c r="J59" i="2"/>
  <c r="L58" i="2"/>
  <c r="F58" i="2"/>
  <c r="L57" i="2"/>
  <c r="L56" i="2"/>
  <c r="J55" i="2"/>
  <c r="L54" i="2"/>
  <c r="I53" i="2"/>
  <c r="E53" i="2"/>
  <c r="D53" i="2"/>
  <c r="L44" i="2"/>
  <c r="L43" i="2"/>
  <c r="J42" i="2"/>
  <c r="L41" i="2"/>
  <c r="L40" i="2"/>
  <c r="L39" i="2"/>
  <c r="J38" i="2"/>
  <c r="I37" i="2"/>
  <c r="E37" i="2"/>
  <c r="D37" i="2"/>
  <c r="L36" i="2"/>
  <c r="L35" i="2"/>
  <c r="J34" i="2"/>
  <c r="L33" i="2"/>
  <c r="L32" i="2"/>
  <c r="L31" i="2"/>
  <c r="J30" i="2"/>
  <c r="I29" i="2"/>
  <c r="E29" i="2"/>
  <c r="D29" i="2"/>
  <c r="L28" i="2"/>
  <c r="J27" i="2"/>
  <c r="L26" i="2"/>
  <c r="L25" i="2"/>
  <c r="L24" i="2"/>
  <c r="J23" i="2"/>
  <c r="J22" i="2"/>
  <c r="I21" i="2"/>
  <c r="E21" i="2"/>
  <c r="D21" i="2"/>
  <c r="E61" i="2" l="1"/>
  <c r="E8" i="2" s="1"/>
  <c r="M67" i="2"/>
  <c r="M61" i="2" s="1"/>
  <c r="K67" i="2"/>
  <c r="H67" i="2" s="1"/>
  <c r="J107" i="2"/>
  <c r="H107" i="2"/>
  <c r="L91" i="2"/>
  <c r="H91" i="2"/>
  <c r="J58" i="7"/>
  <c r="I78" i="7"/>
  <c r="H78" i="7" s="1"/>
  <c r="F58" i="7"/>
  <c r="H58" i="7"/>
  <c r="I51" i="7"/>
  <c r="L51" i="7" s="1"/>
  <c r="L58" i="7"/>
  <c r="F36" i="7"/>
  <c r="H36" i="7"/>
  <c r="L36" i="7"/>
  <c r="H10" i="7"/>
  <c r="F10" i="7"/>
  <c r="L10" i="7"/>
  <c r="K79" i="7"/>
  <c r="N41" i="2"/>
  <c r="F41" i="2"/>
  <c r="F36" i="2"/>
  <c r="J54" i="2"/>
  <c r="J79" i="2"/>
  <c r="F25" i="2"/>
  <c r="J26" i="2"/>
  <c r="M21" i="2"/>
  <c r="N36" i="2"/>
  <c r="L30" i="2"/>
  <c r="N33" i="2"/>
  <c r="F22" i="2"/>
  <c r="F56" i="2"/>
  <c r="F66" i="2"/>
  <c r="N77" i="2"/>
  <c r="F62" i="2"/>
  <c r="N66" i="2"/>
  <c r="F26" i="2"/>
  <c r="F32" i="2"/>
  <c r="N56" i="2"/>
  <c r="J77" i="2"/>
  <c r="J64" i="2"/>
  <c r="N22" i="2"/>
  <c r="N25" i="2"/>
  <c r="N28" i="2"/>
  <c r="N31" i="2"/>
  <c r="N44" i="2"/>
  <c r="J81" i="2"/>
  <c r="J66" i="2"/>
  <c r="N68" i="2"/>
  <c r="N81" i="2"/>
  <c r="L64" i="2"/>
  <c r="N32" i="2"/>
  <c r="N42" i="2"/>
  <c r="N59" i="2"/>
  <c r="L76" i="2"/>
  <c r="N72" i="2"/>
  <c r="F40" i="2"/>
  <c r="F54" i="2"/>
  <c r="N73" i="2"/>
  <c r="J25" i="2"/>
  <c r="N27" i="2"/>
  <c r="F44" i="2"/>
  <c r="N57" i="2"/>
  <c r="N70" i="2"/>
  <c r="F31" i="2"/>
  <c r="N35" i="2"/>
  <c r="M37" i="2"/>
  <c r="M53" i="2"/>
  <c r="J60" i="2"/>
  <c r="L69" i="2"/>
  <c r="F82" i="2"/>
  <c r="F91" i="2"/>
  <c r="N39" i="2"/>
  <c r="N55" i="2"/>
  <c r="J58" i="2"/>
  <c r="N60" i="2"/>
  <c r="K75" i="2"/>
  <c r="H75" i="2" s="1"/>
  <c r="F78" i="2"/>
  <c r="L80" i="2"/>
  <c r="L82" i="2"/>
  <c r="N83" i="2"/>
  <c r="L83" i="2"/>
  <c r="J83" i="2"/>
  <c r="F83" i="2"/>
  <c r="J63" i="2"/>
  <c r="N26" i="2"/>
  <c r="K29" i="2"/>
  <c r="N34" i="2"/>
  <c r="K53" i="2"/>
  <c r="J56" i="2"/>
  <c r="N58" i="2"/>
  <c r="F71" i="2"/>
  <c r="L78" i="2"/>
  <c r="J62" i="2"/>
  <c r="L107" i="2"/>
  <c r="F107" i="2"/>
  <c r="N80" i="2"/>
  <c r="N82" i="2"/>
  <c r="N24" i="2"/>
  <c r="F35" i="2"/>
  <c r="N40" i="2"/>
  <c r="N43" i="2"/>
  <c r="J71" i="2"/>
  <c r="N74" i="2"/>
  <c r="M75" i="2"/>
  <c r="N78" i="2"/>
  <c r="N107" i="2"/>
  <c r="L34" i="2"/>
  <c r="K21" i="2"/>
  <c r="M29" i="2"/>
  <c r="J33" i="2"/>
  <c r="J41" i="2"/>
  <c r="F60" i="2"/>
  <c r="N71" i="2"/>
  <c r="F63" i="2"/>
  <c r="N91" i="2"/>
  <c r="J91" i="2"/>
  <c r="N64" i="2"/>
  <c r="N65" i="2"/>
  <c r="L65" i="2"/>
  <c r="J65" i="2"/>
  <c r="N79" i="2"/>
  <c r="F79" i="2"/>
  <c r="N76" i="2"/>
  <c r="F77" i="2"/>
  <c r="F81" i="2"/>
  <c r="F76" i="2"/>
  <c r="F80" i="2"/>
  <c r="L68" i="2"/>
  <c r="F70" i="2"/>
  <c r="F74" i="2"/>
  <c r="L72" i="2"/>
  <c r="J70" i="2"/>
  <c r="J74" i="2"/>
  <c r="N69" i="2"/>
  <c r="F69" i="2"/>
  <c r="F73" i="2"/>
  <c r="J69" i="2"/>
  <c r="J73" i="2"/>
  <c r="F68" i="2"/>
  <c r="F72" i="2"/>
  <c r="L55" i="2"/>
  <c r="L59" i="2"/>
  <c r="F57" i="2"/>
  <c r="J57" i="2"/>
  <c r="F55" i="2"/>
  <c r="F59" i="2"/>
  <c r="N54" i="2"/>
  <c r="K37" i="2"/>
  <c r="N38" i="2"/>
  <c r="J40" i="2"/>
  <c r="J44" i="2"/>
  <c r="F39" i="2"/>
  <c r="F43" i="2"/>
  <c r="J39" i="2"/>
  <c r="J43" i="2"/>
  <c r="L42" i="2"/>
  <c r="F38" i="2"/>
  <c r="F42" i="2"/>
  <c r="L38" i="2"/>
  <c r="F33" i="2"/>
  <c r="N30" i="2"/>
  <c r="J32" i="2"/>
  <c r="J36" i="2"/>
  <c r="J31" i="2"/>
  <c r="J35" i="2"/>
  <c r="F30" i="2"/>
  <c r="F34" i="2"/>
  <c r="L22" i="2"/>
  <c r="N23" i="2"/>
  <c r="F24" i="2"/>
  <c r="F28" i="2"/>
  <c r="L27" i="2"/>
  <c r="J24" i="2"/>
  <c r="J28" i="2"/>
  <c r="L23" i="2"/>
  <c r="F23" i="2"/>
  <c r="F27" i="2"/>
  <c r="K13" i="2"/>
  <c r="H13" i="2" l="1"/>
  <c r="K61" i="2"/>
  <c r="H61" i="2" s="1"/>
  <c r="L53" i="2"/>
  <c r="H53" i="2"/>
  <c r="L37" i="2"/>
  <c r="H37" i="2"/>
  <c r="L29" i="2"/>
  <c r="H29" i="2"/>
  <c r="L21" i="2"/>
  <c r="H21" i="2"/>
  <c r="J78" i="7"/>
  <c r="F78" i="7"/>
  <c r="L78" i="7"/>
  <c r="L79" i="7" s="1"/>
  <c r="I79" i="7"/>
  <c r="N29" i="2"/>
  <c r="N53" i="2"/>
  <c r="F29" i="2"/>
  <c r="F21" i="2"/>
  <c r="N21" i="2"/>
  <c r="J29" i="2"/>
  <c r="J21" i="2"/>
  <c r="L75" i="2"/>
  <c r="J75" i="2"/>
  <c r="F37" i="2"/>
  <c r="N75" i="2"/>
  <c r="N37" i="2"/>
  <c r="F53" i="2"/>
  <c r="L67" i="2"/>
  <c r="F75" i="2"/>
  <c r="J53" i="2"/>
  <c r="N63" i="2"/>
  <c r="N62" i="2"/>
  <c r="J67" i="2"/>
  <c r="N67" i="2"/>
  <c r="F67" i="2"/>
  <c r="J37" i="2"/>
  <c r="L61" i="2" l="1"/>
  <c r="F61" i="2"/>
  <c r="K115" i="2"/>
  <c r="N61" i="2"/>
  <c r="J61" i="2"/>
  <c r="D13" i="2"/>
  <c r="D115" i="2" s="1"/>
  <c r="E13" i="2"/>
  <c r="E115" i="2" s="1"/>
  <c r="I13" i="2"/>
  <c r="I115" i="2" s="1"/>
  <c r="E7" i="2"/>
  <c r="J18" i="2" l="1"/>
  <c r="N18" i="2"/>
  <c r="N16" i="2"/>
  <c r="F14" i="2"/>
  <c r="F16" i="2"/>
  <c r="L20" i="2"/>
  <c r="F20" i="2"/>
  <c r="J20" i="2"/>
  <c r="J118" i="2"/>
  <c r="L118" i="2"/>
  <c r="L19" i="2"/>
  <c r="F19" i="2"/>
  <c r="L119" i="2"/>
  <c r="J119" i="2"/>
  <c r="L16" i="2"/>
  <c r="N119" i="2"/>
  <c r="L18" i="2"/>
  <c r="F18" i="2"/>
  <c r="L14" i="2"/>
  <c r="N118" i="2"/>
  <c r="J19" i="2"/>
  <c r="N15" i="2"/>
  <c r="N20" i="2"/>
  <c r="J16" i="2"/>
  <c r="N17" i="2"/>
  <c r="L15" i="2"/>
  <c r="F15" i="2"/>
  <c r="N14" i="2"/>
  <c r="N19" i="2"/>
  <c r="L17" i="2"/>
  <c r="F17" i="2"/>
  <c r="J15" i="2"/>
  <c r="M13" i="2"/>
  <c r="M115" i="2" s="1"/>
  <c r="J17" i="2"/>
  <c r="J14" i="2"/>
  <c r="N13" i="2" l="1"/>
  <c r="F13" i="2"/>
  <c r="L13" i="2"/>
  <c r="J13" i="2"/>
  <c r="I117" i="2" l="1"/>
  <c r="I148" i="2" s="1"/>
  <c r="I149" i="2" s="1"/>
  <c r="E117" i="2"/>
  <c r="E148" i="2" s="1"/>
  <c r="D117" i="2"/>
  <c r="D148" i="2" s="1"/>
  <c r="D149" i="2" s="1"/>
  <c r="F119" i="2"/>
  <c r="E9" i="2" l="1"/>
  <c r="F8" i="2"/>
  <c r="J117" i="2"/>
  <c r="L117" i="2"/>
  <c r="F117" i="2"/>
  <c r="E149" i="2" l="1"/>
  <c r="F9" i="2"/>
  <c r="E6" i="2" l="1"/>
  <c r="N115" i="2" l="1"/>
  <c r="H12" i="2"/>
  <c r="N12" i="2"/>
  <c r="L12" i="2"/>
  <c r="F12" i="2"/>
  <c r="J12" i="2"/>
  <c r="F7" i="2"/>
  <c r="F6" i="2"/>
  <c r="J115" i="2" l="1"/>
  <c r="F115" i="2"/>
  <c r="L115" i="2"/>
  <c r="H115" i="2"/>
  <c r="H149" i="2" s="1"/>
  <c r="K149" i="2"/>
  <c r="L148" i="2"/>
  <c r="J148" i="2"/>
  <c r="F148" i="2"/>
  <c r="J149" i="2" l="1"/>
  <c r="F149" i="2"/>
  <c r="L149" i="2"/>
  <c r="N117" i="2"/>
  <c r="M148" i="2"/>
  <c r="F51" i="7"/>
  <c r="F79" i="7" s="1"/>
  <c r="H51" i="7"/>
  <c r="H79" i="7" s="1"/>
  <c r="N148" i="2" l="1"/>
  <c r="N149" i="2" s="1"/>
  <c r="M149" i="2"/>
  <c r="G79" i="7"/>
  <c r="J51" i="7"/>
  <c r="J79" i="7" s="1"/>
  <c r="E79" i="7"/>
</calcChain>
</file>

<file path=xl/sharedStrings.xml><?xml version="1.0" encoding="utf-8"?>
<sst xmlns="http://schemas.openxmlformats.org/spreadsheetml/2006/main" count="450" uniqueCount="172">
  <si>
    <t>Date of Request:</t>
  </si>
  <si>
    <t>Travel A</t>
  </si>
  <si>
    <t>Supply A</t>
  </si>
  <si>
    <t>Equipment A</t>
  </si>
  <si>
    <t>Contractual A</t>
  </si>
  <si>
    <t>Description</t>
  </si>
  <si>
    <t>TOTAL BY SERVICE CATEGORY</t>
  </si>
  <si>
    <t>difference:</t>
  </si>
  <si>
    <t>Annual Salary/ Agency Budget</t>
  </si>
  <si>
    <t>Total Funds</t>
  </si>
  <si>
    <t>% Total</t>
  </si>
  <si>
    <t>PERIOD OF PERFORMANCE (GY): April 1, 20____ - March 31, 20____</t>
  </si>
  <si>
    <t xml:space="preserve">Subrecipient Name: </t>
  </si>
  <si>
    <t>2.  Fringe</t>
  </si>
  <si>
    <t>Other Funds</t>
  </si>
  <si>
    <t>% Other</t>
  </si>
  <si>
    <t xml:space="preserve">7.  Other (specify): </t>
  </si>
  <si>
    <t>Staff A Name</t>
  </si>
  <si>
    <t>Staff B Name</t>
  </si>
  <si>
    <t>Travel B</t>
  </si>
  <si>
    <t>Supply B</t>
  </si>
  <si>
    <t>Equipment B</t>
  </si>
  <si>
    <t>Contractual B</t>
  </si>
  <si>
    <t>Budget</t>
  </si>
  <si>
    <t>Supportive</t>
  </si>
  <si>
    <t>Funds</t>
  </si>
  <si>
    <t>BUDGET NARRATIVE and COST ALLOCATION (ALL SOURCES of FUNDING)</t>
  </si>
  <si>
    <t>PROJECTED EXPENDITURES BY SERVICE CATEGORY (with Item Description)</t>
  </si>
  <si>
    <t>PROJECTED EXPENDITURES BY OPERATING CATEGORY (with Item Description)</t>
  </si>
  <si>
    <t>Travel Item A</t>
  </si>
  <si>
    <t>Supply Item A</t>
  </si>
  <si>
    <t>Equipment Item A</t>
  </si>
  <si>
    <t>Other (specify) Item A</t>
  </si>
  <si>
    <r>
      <t xml:space="preserve">TOTAL BY OPERATING CATEGORY*** </t>
    </r>
    <r>
      <rPr>
        <b/>
        <i/>
        <sz val="11"/>
        <rFont val="Arial"/>
        <family val="2"/>
      </rPr>
      <t>(Must match Total by Service)</t>
    </r>
  </si>
  <si>
    <t>HOPWA PROGRAM FEDERAL SUBAWARDS</t>
  </si>
  <si>
    <t>HOPWA</t>
  </si>
  <si>
    <t>% HOPWA</t>
  </si>
  <si>
    <t>1.   Total Supportive Services</t>
  </si>
  <si>
    <t>Mental Health Services</t>
  </si>
  <si>
    <t>Substance Abuse Services</t>
  </si>
  <si>
    <t>Case Management</t>
  </si>
  <si>
    <t>Medical Transportation Services</t>
  </si>
  <si>
    <t>Other Services (please specify) Service A</t>
  </si>
  <si>
    <t>2.   Total Short-term Rent/Utilities (STRMU)</t>
  </si>
  <si>
    <t>Mortgage Costs Only</t>
  </si>
  <si>
    <t>Mortgage and Utility Costs</t>
  </si>
  <si>
    <t>Rental Costs Only</t>
  </si>
  <si>
    <t>Rental and Utility Costs</t>
  </si>
  <si>
    <t>Utility Costs Only</t>
  </si>
  <si>
    <t>Program Delivery Costs</t>
  </si>
  <si>
    <t>Housing Assist.</t>
  </si>
  <si>
    <t>Total DHEC HOPWA Funds</t>
  </si>
  <si>
    <t>% Total DHEC HOPWA Funds</t>
  </si>
  <si>
    <t>3.   Permanent Housing Placement (PHP)</t>
  </si>
  <si>
    <t>4.   Tenant Based Rental Assistance (TBRA) (only TBRA funded subrecipient)</t>
  </si>
  <si>
    <t>5.   Facility Based Housing Operating Costs (FBH) (only FBH funded subrecipient)</t>
  </si>
  <si>
    <t>STRMU</t>
  </si>
  <si>
    <t>PHP</t>
  </si>
  <si>
    <t>Client Direct Services</t>
  </si>
  <si>
    <t>Submission Guidelines:</t>
  </si>
  <si>
    <t>Funding Requirements - Source of Funds and Budget Caps:</t>
  </si>
  <si>
    <t>Template Guidelines:</t>
  </si>
  <si>
    <t>Line-Items to Itemize Services and Operations:</t>
  </si>
  <si>
    <t>2. All Operations are defined below. Please see the Example tab for further clarification.</t>
  </si>
  <si>
    <t>Personnel:</t>
  </si>
  <si>
    <t>Fringe:</t>
  </si>
  <si>
    <t>Travel:</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</si>
  <si>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</si>
  <si>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</si>
  <si>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</si>
  <si>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t>Supplies:</t>
  </si>
  <si>
    <t>2. Include unit and unit price of gift cards/vouchers purchased. This request and approval of the budget will satisfy the prior approval needed for vouchers to be used as services. Gift cards/Vouchers for other purposes, may require further information, as detailed in the "Federal Grant Compliance Requirements for Subrecipients: Invoice Approval Requirements for DHEC Subrecipients".</t>
  </si>
  <si>
    <t>Equipment:</t>
  </si>
  <si>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</si>
  <si>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Contractual:</t>
  </si>
  <si>
    <t>1. Include contractor name and services provided.</t>
  </si>
  <si>
    <t>Other:</t>
  </si>
  <si>
    <t>Administration:</t>
  </si>
  <si>
    <t>1. Administrative costs must be itemized on the budget narrative.</t>
  </si>
  <si>
    <t>a. Usual and recognized overhead activities, including established indirect rates for agencies.</t>
  </si>
  <si>
    <t>Employee A</t>
  </si>
  <si>
    <t xml:space="preserve">Position Title, Description. Salaried $50,000. 75% FTE. </t>
  </si>
  <si>
    <t>Employee B</t>
  </si>
  <si>
    <t>Position Title, Description. Salaried $40,000. 50% FTE.</t>
  </si>
  <si>
    <t>Fringe Benefits &amp; 20% of Salary</t>
  </si>
  <si>
    <t>Office Supplies</t>
  </si>
  <si>
    <t>Telecommunications/ phones</t>
  </si>
  <si>
    <t>Staff Development</t>
  </si>
  <si>
    <t>Employee C</t>
  </si>
  <si>
    <t>Fringe Benefits &amp; 10% of Salary</t>
  </si>
  <si>
    <t>Patient Transportation using staff's personal vehicle</t>
  </si>
  <si>
    <t>Gas cards/Bus/Taxi vouchers</t>
  </si>
  <si>
    <t>80 cards @ unit price $25 each</t>
  </si>
  <si>
    <t>Phone Cards</t>
  </si>
  <si>
    <t>$62.5/month for 2 staff</t>
  </si>
  <si>
    <t>Employee D</t>
  </si>
  <si>
    <t xml:space="preserve">Position Title, Description. Salaried $37,500. 20% FTE. </t>
  </si>
  <si>
    <t>Fringe Benefits &amp; 15% of Salary</t>
  </si>
  <si>
    <r>
      <t xml:space="preserve">1.  Personnel </t>
    </r>
    <r>
      <rPr>
        <b/>
        <i/>
        <sz val="11"/>
        <rFont val="Calibri"/>
        <family val="2"/>
        <scheme val="minor"/>
      </rPr>
      <t>(Salaries, Wages, Taxes)</t>
    </r>
  </si>
  <si>
    <r>
      <t xml:space="preserve">3.  Travel </t>
    </r>
    <r>
      <rPr>
        <b/>
        <i/>
        <sz val="11"/>
        <rFont val="Calibri"/>
        <family val="2"/>
        <scheme val="minor"/>
      </rPr>
      <t>(Staff travel only. Include all Travel-related costs - Meal, Lodging, Mileage, Registration, etc.)</t>
    </r>
  </si>
  <si>
    <r>
      <t xml:space="preserve">4.  Supplies </t>
    </r>
    <r>
      <rPr>
        <b/>
        <i/>
        <sz val="11"/>
        <rFont val="Calibri"/>
        <family val="2"/>
        <scheme val="minor"/>
      </rPr>
      <t>(Example: Office/ Medical/ Program supplies, food/ gas cards, phones, postage, etc.)</t>
    </r>
  </si>
  <si>
    <r>
      <t xml:space="preserve">8.  Administration* </t>
    </r>
    <r>
      <rPr>
        <b/>
        <i/>
        <sz val="11"/>
        <rFont val="Calibri"/>
        <family val="2"/>
        <scheme val="minor"/>
      </rPr>
      <t>(Must match Service Admin)</t>
    </r>
    <r>
      <rPr>
        <b/>
        <sz val="11"/>
        <rFont val="Calibri"/>
        <family val="2"/>
        <scheme val="minor"/>
      </rPr>
      <t xml:space="preserve"> (10% cap)</t>
    </r>
  </si>
  <si>
    <r>
      <t xml:space="preserve">TOTAL BY OPERATING CATEGORY*** </t>
    </r>
    <r>
      <rPr>
        <b/>
        <i/>
        <sz val="11"/>
        <rFont val="Calibri"/>
        <family val="2"/>
        <scheme val="minor"/>
      </rPr>
      <t>(Must match Total by Service)</t>
    </r>
  </si>
  <si>
    <t>Fringe Benefits &amp; % of Salary</t>
  </si>
  <si>
    <t>Fringe Benefits &amp; % of Salary ----&gt; Fringe</t>
  </si>
  <si>
    <t>6.   Administration (7% cap)</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</si>
  <si>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</si>
  <si>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</si>
  <si>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</si>
  <si>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</si>
  <si>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</si>
  <si>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</si>
  <si>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</si>
  <si>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r>
      <t xml:space="preserve">8.   Administration* </t>
    </r>
    <r>
      <rPr>
        <b/>
        <i/>
        <sz val="11"/>
        <rFont val="Arial"/>
        <family val="2"/>
      </rPr>
      <t>(Must match Service Admin)</t>
    </r>
    <r>
      <rPr>
        <b/>
        <sz val="11"/>
        <rFont val="Arial"/>
        <family val="2"/>
      </rPr>
      <t xml:space="preserve"> (10% cap)</t>
    </r>
  </si>
  <si>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</si>
  <si>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</si>
  <si>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</si>
  <si>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</si>
  <si>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t>1. All Service line-items are itemized by Operations: Personnel, Fringe, Travel, Supplies, Equipment, Contractual and Other. The Operational line-items are simply an aggregate of the specified operations for the budgeted services from the Service Categories.</t>
  </si>
  <si>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</si>
  <si>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</si>
  <si>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 xml:space="preserve">Position Title, Description. Salaried $37,500. 100% FTE. </t>
  </si>
  <si>
    <r>
      <rPr>
        <b/>
        <sz val="11"/>
        <color rgb="FF000000"/>
        <rFont val="Calibri"/>
        <family val="2"/>
        <scheme val="minor"/>
      </rPr>
      <t>Employee A</t>
    </r>
    <r>
      <rPr>
        <sz val="11"/>
        <color rgb="FF000000"/>
        <rFont val="Calibri"/>
        <family val="2"/>
        <scheme val="minor"/>
      </rPr>
      <t xml:space="preserve"> earns $50,000 in annual salary. He is 75% salaried FTE for DHEC HOPWA funds and 25% for all other funds. He receives Fringe Benefits at 20% of his salary. He is responsible for Case Management (15%), STRMU (80%) and Admin (5%) services across all available funds.</t>
    </r>
  </si>
  <si>
    <r>
      <rPr>
        <b/>
        <sz val="11"/>
        <color rgb="FF000000"/>
        <rFont val="Calibri"/>
        <family val="2"/>
        <scheme val="minor"/>
      </rPr>
      <t>Other:</t>
    </r>
    <r>
      <rPr>
        <sz val="11"/>
        <color rgb="FF000000"/>
        <rFont val="Calibri"/>
        <family val="2"/>
        <scheme val="minor"/>
      </rPr>
      <t xml:space="preserve"> Vehicle maintenance $2,000 MT, STRMU Mortgage $10,000, Rent $5,000, Utilities $5,000, PHP $2,000.</t>
    </r>
  </si>
  <si>
    <r>
      <rPr>
        <b/>
        <sz val="11"/>
        <color rgb="FF000000"/>
        <rFont val="Calibri"/>
        <family val="2"/>
        <scheme val="minor"/>
      </rPr>
      <t>Employee B</t>
    </r>
    <r>
      <rPr>
        <sz val="11"/>
        <color rgb="FF000000"/>
        <rFont val="Calibri"/>
        <family val="2"/>
        <scheme val="minor"/>
      </rPr>
      <t xml:space="preserve"> earns $40,000 in annual salary. He is 50% salaried FTE for DHEC HOPWA funds and 50% for all other funds. He receives Fringe Benefits at 20% of his salary. He is responsible for Mental Health (100%) across all available funds.</t>
    </r>
  </si>
  <si>
    <r>
      <rPr>
        <b/>
        <sz val="11"/>
        <color rgb="FF000000"/>
        <rFont val="Calibri"/>
        <family val="2"/>
        <scheme val="minor"/>
      </rPr>
      <t>Employee D</t>
    </r>
    <r>
      <rPr>
        <sz val="11"/>
        <color rgb="FF000000"/>
        <rFont val="Calibri"/>
        <family val="2"/>
        <scheme val="minor"/>
      </rPr>
      <t xml:space="preserve"> earns $37,500 in annual salary. He is 20% salaried FTE for DHEC HOPWA funds and 80% for all other funds. He receives Fringe Benefits at 15% of his salary. He is responsible for Substance Abuse (100%) across all available funds.</t>
    </r>
  </si>
  <si>
    <r>
      <rPr>
        <b/>
        <sz val="11"/>
        <color rgb="FF000000"/>
        <rFont val="Calibri"/>
        <family val="2"/>
        <scheme val="minor"/>
      </rPr>
      <t>Employee C</t>
    </r>
    <r>
      <rPr>
        <sz val="11"/>
        <color rgb="FF000000"/>
        <rFont val="Calibri"/>
        <family val="2"/>
        <scheme val="minor"/>
      </rPr>
      <t xml:space="preserve"> earns $37,500 in annual salary. He is 100% salaried FTE for DHEC HOPWA funds. He receives Fringe Benefits at 10% of his salary. He is responsible for Case Management (15%), STRMU (80%) and Medical Transportation (5%).</t>
    </r>
  </si>
  <si>
    <r>
      <rPr>
        <b/>
        <sz val="11"/>
        <color rgb="FF000000"/>
        <rFont val="Calibri"/>
        <family val="2"/>
        <scheme val="minor"/>
      </rPr>
      <t>Travel:</t>
    </r>
    <r>
      <rPr>
        <sz val="11"/>
        <color rgb="FF000000"/>
        <rFont val="Calibri"/>
        <family val="2"/>
        <scheme val="minor"/>
      </rPr>
      <t xml:space="preserve"> Staff Development and Training $500 for Mental Health (50%) and Substance Abuse (50%). Employee C volunteers for patient transportation using personal vehicle - budget $300 for mileage for MT.</t>
    </r>
  </si>
  <si>
    <t>1. Include (and list with detail) all remaining expenses that do no fall under the Operational Categories: Personnel, Fringe, Travel, Supplies, Equipment, Contractual and Admin.</t>
  </si>
  <si>
    <r>
      <t>2. Administrative costs on each budget are limited to seven (</t>
    </r>
    <r>
      <rPr>
        <b/>
        <sz val="11"/>
        <color rgb="FF000000"/>
        <rFont val="Calibri"/>
        <family val="2"/>
        <scheme val="minor"/>
      </rPr>
      <t>7%</t>
    </r>
    <r>
      <rPr>
        <sz val="11"/>
        <color rgb="FF000000"/>
        <rFont val="Calibri"/>
        <family val="2"/>
        <scheme val="minor"/>
      </rPr>
      <t>) percent, including indirect costs. DHEC must have an organizations federally approved Indirect Cost Rate on file in order to reimburse for indirect costs. Administrative costs are costs associated with the administration of the HOPWA program. Staff activities that are administrative in nature should be allocated to administrative costs. Subrecipient administrative activities include:</t>
    </r>
  </si>
  <si>
    <t>b. Management oversight of the subrecipient HOPWA Program.</t>
  </si>
  <si>
    <t>c. Other types of program support such as quality assurance, quality control, and related activities.</t>
  </si>
  <si>
    <r>
      <t xml:space="preserve">5.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</si>
  <si>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t>Supportive Services</t>
  </si>
  <si>
    <t>Vehicle Insurance, Repair &amp; Maintenance</t>
  </si>
  <si>
    <t>Travel</t>
  </si>
  <si>
    <t>Supplies</t>
  </si>
  <si>
    <t>Phone Cards @ $62.5/month for staff</t>
  </si>
  <si>
    <t>Gas cards/Bus/Taxi vouchers: 80 cards @ unit price $25 each</t>
  </si>
  <si>
    <t>Other</t>
  </si>
  <si>
    <r>
      <t xml:space="preserve">4.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</si>
  <si>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t>Budget by Services</t>
  </si>
  <si>
    <t>1st month's rent /Deposit</t>
  </si>
  <si>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Financial Submissions</t>
    </r>
    <r>
      <rPr>
        <sz val="11"/>
        <color rgb="FF000000"/>
        <rFont val="Calibri"/>
        <family val="2"/>
        <scheme val="minor"/>
      </rPr>
      <t>.</t>
    </r>
  </si>
  <si>
    <t>2. The template includes two sections: Expenditures by HOPWA Service Category (top) and Expenditures by Operating Category (bottom). For each funding source:</t>
  </si>
  <si>
    <t>1. Subrecipients are expected to itemize their projected budget for all offered services and operations for each funding source. However, a Subrecipient may not use or offer all HOPWA Service Categories. In such instances, where a certain service is not being offered, the Subrecipient may hide those unused rows.</t>
  </si>
  <si>
    <r>
      <t xml:space="preserve">1. Staff travel </t>
    </r>
    <r>
      <rPr>
        <b/>
        <sz val="11"/>
        <color rgb="FFFF0000"/>
        <rFont val="Calibri"/>
        <family val="2"/>
        <scheme val="minor"/>
      </rPr>
      <t>ONLY</t>
    </r>
    <r>
      <rPr>
        <sz val="11"/>
        <color theme="1"/>
        <rFont val="Calibri"/>
        <family val="2"/>
        <scheme val="minor"/>
      </rPr>
      <t>. This includes Staff Development/Training costs including all Travel-related costs such as Meal, Lodging, Mileage, Registration, etc. See contract attachment "Overview of State of SC/DHEC Travel Reimbursement Policies for Vendors &amp; Subrecipients" for more details.</t>
    </r>
  </si>
  <si>
    <t>b. If hiring a staff to operate agency vehicle for Medical Transportation services, then classify payroll as Personnel &amp; Fringe, or Contractual as applicable.</t>
  </si>
  <si>
    <r>
      <t xml:space="preserve">1. Includes all supplies with per-unit cost </t>
    </r>
    <r>
      <rPr>
        <b/>
        <sz val="11"/>
        <color rgb="FF000000"/>
        <rFont val="Calibri"/>
        <family val="2"/>
        <scheme val="minor"/>
      </rPr>
      <t>below $5,000</t>
    </r>
    <r>
      <rPr>
        <sz val="11"/>
        <color rgb="FF000000"/>
        <rFont val="Calibri"/>
        <family val="2"/>
        <scheme val="minor"/>
      </rPr>
      <t>. Examples include Office/ Medical/ Program supplies, phones/computers/other electronics, postage, vouchers such as food/ gas cards, etc.</t>
    </r>
  </si>
  <si>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</si>
  <si>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t>2.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</si>
  <si>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t>1. Include all staff names, position title, classification (e.g. Salaried, hourly wages, temporary, etc.) and percent FTE for all staff funded with DHEC HOPWA Program funds.</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</si>
  <si>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</si>
  <si>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</si>
  <si>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</si>
  <si>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 Patient Transportation using staff's vehicle</t>
  </si>
  <si>
    <t>Mileage Reimbursement</t>
  </si>
  <si>
    <t>Rent, Mortgage and Utilities</t>
  </si>
  <si>
    <r>
      <rPr>
        <b/>
        <sz val="11"/>
        <color rgb="FF000000"/>
        <rFont val="Calibri"/>
        <family val="2"/>
        <scheme val="minor"/>
      </rPr>
      <t>Supplies:</t>
    </r>
    <r>
      <rPr>
        <sz val="11"/>
        <color rgb="FF000000"/>
        <rFont val="Calibri"/>
        <family val="2"/>
        <scheme val="minor"/>
      </rPr>
      <t xml:space="preserve"> Office supplies $100/ea. for Case Management, Mental Health and Substance Abuse. Gas cards/Bus/Taxi vouchers $2000 @ $25/ea. for MT. Telecommunications/ phones $100/ea. for Case Management and STRMU, and phone cards $1,500 @ $62.5/month for Mental Health and Substance Abuse.</t>
    </r>
  </si>
  <si>
    <t>Position Title, Description &amp; Classification ----&gt; Salaries &amp; Wages</t>
  </si>
  <si>
    <t>Position Title &amp; Classification</t>
  </si>
  <si>
    <r>
      <t xml:space="preserve">3. Total Funds </t>
    </r>
    <r>
      <rPr>
        <b/>
        <sz val="11"/>
        <color rgb="FFFF0000"/>
        <rFont val="Calibri"/>
        <family val="2"/>
        <scheme val="minor"/>
      </rPr>
      <t>MUST</t>
    </r>
    <r>
      <rPr>
        <sz val="11"/>
        <color rgb="FF000000"/>
        <rFont val="Calibri"/>
        <family val="2"/>
        <scheme val="minor"/>
      </rPr>
      <t xml:space="preserve"> add up to all DHEC HOPWA/HOPWA CARES Act funds and Other funds (including other HOPWA funds - if applicable). It must be </t>
    </r>
    <r>
      <rPr>
        <b/>
        <sz val="11"/>
        <color rgb="FF000000"/>
        <rFont val="Calibri"/>
        <family val="2"/>
        <scheme val="minor"/>
      </rPr>
      <t>100%</t>
    </r>
    <r>
      <rPr>
        <sz val="11"/>
        <color rgb="FF000000"/>
        <rFont val="Calibri"/>
        <family val="2"/>
        <scheme val="minor"/>
      </rPr>
      <t xml:space="preserve"> of the Projected Budget for the offered Services and Operations.</t>
    </r>
  </si>
  <si>
    <r>
      <t xml:space="preserve">4. Total DHEC Funds </t>
    </r>
    <r>
      <rPr>
        <b/>
        <sz val="11"/>
        <color rgb="FFFF0000"/>
        <rFont val="Calibri"/>
        <family val="2"/>
        <scheme val="minor"/>
      </rPr>
      <t>MUST</t>
    </r>
    <r>
      <rPr>
        <sz val="11"/>
        <color rgb="FF000000"/>
        <rFont val="Calibri"/>
        <family val="2"/>
        <scheme val="minor"/>
      </rPr>
      <t xml:space="preserve"> add up to all DHEC HOPWA and/or HOPWA CARES Act funds. It must be a </t>
    </r>
    <r>
      <rPr>
        <b/>
        <sz val="11"/>
        <color rgb="FF000000"/>
        <rFont val="Calibri"/>
        <family val="2"/>
        <scheme val="minor"/>
      </rPr>
      <t>maximum of 100%</t>
    </r>
    <r>
      <rPr>
        <sz val="11"/>
        <color rgb="FF000000"/>
        <rFont val="Calibri"/>
        <family val="2"/>
        <scheme val="minor"/>
      </rPr>
      <t xml:space="preserve"> of the Projected Budget for the offered Services and Operations.</t>
    </r>
  </si>
  <si>
    <r>
      <t>a. Administrative costs on each budget (except COVID-19 Supp) are limited to seven (</t>
    </r>
    <r>
      <rPr>
        <b/>
        <sz val="11"/>
        <color rgb="FF000000"/>
        <rFont val="Calibri"/>
        <family val="2"/>
        <scheme val="minor"/>
      </rPr>
      <t>7%</t>
    </r>
    <r>
      <rPr>
        <sz val="11"/>
        <color rgb="FF000000"/>
        <rFont val="Calibri"/>
        <family val="2"/>
        <scheme val="minor"/>
      </rPr>
      <t>) percent, including indirect costs.</t>
    </r>
  </si>
  <si>
    <t>3. Where a position or line item is not 100% supported by DHEC HOPWA funds, the remaining funding for the position or line item should be indicated on the Budget Narrative and Cost Allocation Plan as “Other Funds”.</t>
  </si>
  <si>
    <t>COVID-19 Supp</t>
  </si>
  <si>
    <t>% COVID-19 Supp</t>
  </si>
  <si>
    <t>Admin Cap</t>
  </si>
  <si>
    <t>6.  Transitional / Short-term Housing Subsidy (TSHS)</t>
  </si>
  <si>
    <t>TSHS</t>
  </si>
  <si>
    <t>7.   Administration</t>
  </si>
  <si>
    <t>Meals/Nutrition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</si>
</sst>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sz val="10"/>
      <name val="Arial"/>
      <family val="2"/>
    </font>
    <font>
      <b/>
      <sz val="11"/>
      <color theme="1"/>
      <name val="Calibri"/>
      <family val="2"/>
      <scheme val="minor"/>
    </font>
    <font>
      <b/>
      <sz val="16"/>
      <color rgb="FF000000"/>
      <name val="Calibri"/>
      <family val="2"/>
      <scheme val="minor"/>
    </font>
    <font>
      <b/>
      <sz val="14"/>
      <color rgb="FF000000"/>
      <name val="Calibri"/>
      <family val="2"/>
      <scheme val="minor"/>
    </font>
    <font>
      <sz val="14"/>
      <color theme="1"/>
      <name val="Calibri"/>
      <family val="2"/>
      <scheme val="minor"/>
    </font>
    <font>
      <sz val="11"/>
      <color rgb="FF000000"/>
      <name val="Calibri"/>
      <family val="2"/>
      <scheme val="minor"/>
    </font>
    <font>
      <b/>
      <sz val="11"/>
      <color rgb="FFFF0000"/>
      <name val="Calibri"/>
      <family val="2"/>
      <scheme val="minor"/>
    </font>
    <font>
      <b/>
      <sz val="11"/>
      <color rgb="FF000000"/>
      <name val="Calibri"/>
      <family val="2"/>
      <scheme val="minor"/>
    </font>
    <font>
      <b/>
      <sz val="12"/>
      <color rgb="FF000000"/>
      <name val="Calibri"/>
      <family val="2"/>
      <scheme val="minor"/>
    </font>
    <font>
      <b/>
      <sz val="12"/>
      <color theme="1"/>
      <name val="Calibri"/>
      <family val="2"/>
      <scheme val="minor"/>
    </font>
    <font>
      <b/>
      <sz val="11"/>
      <name val="Calibri"/>
      <family val="2"/>
      <scheme val="minor"/>
    </font>
    <font>
      <sz val="11"/>
      <name val="Calibri"/>
      <family val="2"/>
      <scheme val="minor"/>
    </font>
    <font>
      <b/>
      <i/>
      <sz val="11"/>
      <name val="Calibri"/>
      <family val="2"/>
      <scheme val="minor"/>
    </font>
    <font>
      <i/>
      <sz val="11"/>
      <name val="Calibri"/>
      <family val="2"/>
      <scheme val="minor"/>
    </font>
    <font>
      <b/>
      <i/>
      <sz val="11"/>
      <color rgb="FF00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7D5E6"/>
        <bgColor indexed="64"/>
      </patternFill>
    </fill>
    <fill>
      <patternFill patternType="solid">
        <fgColor rgb="FFE680B3"/>
        <bgColor indexed="64"/>
      </patternFill>
    </fill>
    <fill>
      <patternFill patternType="solid">
        <fgColor rgb="FFEEA8CB"/>
        <bgColor indexed="64"/>
      </patternFill>
    </fill>
  </fills>
  <borders count="37">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0" fillId="0" borderId="0"/>
  </cellStyleXfs>
  <cellXfs count="222">
    <xf numFmtId="0" fontId="0" fillId="0" borderId="0" xfId="0"/>
    <xf numFmtId="0" fontId="3" fillId="0" borderId="0" xfId="0" applyFont="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4" borderId="15" xfId="1" applyFont="1" applyFill="1" applyBorder="1" applyAlignment="1">
      <alignment vertical="center" wrapText="1"/>
    </xf>
    <xf numFmtId="44" fontId="7" fillId="6" borderId="3" xfId="1" applyFont="1" applyFill="1" applyBorder="1" applyAlignment="1">
      <alignment vertical="center" wrapText="1"/>
    </xf>
    <xf numFmtId="10" fontId="7" fillId="6" borderId="11" xfId="2" applyNumberFormat="1" applyFont="1" applyFill="1" applyBorder="1" applyAlignment="1">
      <alignment vertical="center" wrapText="1"/>
    </xf>
    <xf numFmtId="44" fontId="3" fillId="5" borderId="7" xfId="1" applyFont="1" applyFill="1" applyBorder="1" applyAlignment="1">
      <alignment horizontal="center" vertical="center" wrapText="1"/>
    </xf>
    <xf numFmtId="44" fontId="3" fillId="3" borderId="26" xfId="1" applyFont="1" applyFill="1" applyBorder="1" applyAlignment="1">
      <alignment horizontal="center" vertical="center" wrapText="1"/>
    </xf>
    <xf numFmtId="44" fontId="3" fillId="4" borderId="20" xfId="1" applyFont="1" applyFill="1" applyBorder="1" applyAlignment="1">
      <alignment horizontal="center" vertical="center" wrapText="1"/>
    </xf>
    <xf numFmtId="44" fontId="3" fillId="4" borderId="24" xfId="1" applyFont="1" applyFill="1" applyBorder="1" applyAlignment="1">
      <alignment horizontal="center" vertical="center" wrapText="1"/>
    </xf>
    <xf numFmtId="44" fontId="3" fillId="4" borderId="23" xfId="1" applyFont="1" applyFill="1" applyBorder="1" applyAlignment="1">
      <alignment horizontal="center" vertical="center" wrapText="1"/>
    </xf>
    <xf numFmtId="44" fontId="3" fillId="3" borderId="25" xfId="1"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4" borderId="8" xfId="2" applyNumberFormat="1" applyFont="1" applyFill="1" applyBorder="1" applyAlignment="1">
      <alignment vertical="center" wrapText="1"/>
    </xf>
    <xf numFmtId="10" fontId="3" fillId="5" borderId="13" xfId="2" applyNumberFormat="1" applyFont="1" applyFill="1" applyBorder="1" applyAlignment="1">
      <alignment horizontal="center" vertical="center" wrapText="1"/>
    </xf>
    <xf numFmtId="10" fontId="5" fillId="7" borderId="8" xfId="2" applyNumberFormat="1" applyFont="1" applyFill="1" applyBorder="1" applyAlignment="1">
      <alignment vertical="center" wrapText="1"/>
    </xf>
    <xf numFmtId="44" fontId="5" fillId="4" borderId="9" xfId="1" applyFont="1" applyFill="1" applyBorder="1" applyAlignment="1">
      <alignment vertical="center" wrapText="1"/>
    </xf>
    <xf numFmtId="44" fontId="5" fillId="7" borderId="7" xfId="1" applyFont="1" applyFill="1" applyBorder="1" applyAlignment="1">
      <alignment vertical="center" wrapText="1"/>
    </xf>
    <xf numFmtId="10" fontId="5" fillId="7" borderId="13" xfId="2" applyNumberFormat="1" applyFont="1" applyFill="1" applyBorder="1" applyAlignment="1">
      <alignment vertical="center" wrapText="1"/>
    </xf>
    <xf numFmtId="10" fontId="5" fillId="4"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0" borderId="0" xfId="0" applyNumberFormat="1" applyFont="1" applyAlignment="1">
      <alignment vertical="center" wrapText="1"/>
    </xf>
    <xf numFmtId="44" fontId="3" fillId="3" borderId="12" xfId="1" applyFont="1" applyFill="1" applyBorder="1" applyAlignment="1">
      <alignment horizontal="center" vertical="center" wrapText="1"/>
    </xf>
    <xf numFmtId="0" fontId="7" fillId="3" borderId="13" xfId="0"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4"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4" borderId="12" xfId="1" applyFont="1" applyFill="1" applyBorder="1" applyAlignment="1">
      <alignment vertical="center" wrapText="1"/>
    </xf>
    <xf numFmtId="0" fontId="7" fillId="3" borderId="12" xfId="0" applyFont="1" applyFill="1" applyBorder="1" applyAlignment="1">
      <alignment horizontal="center" vertical="center" wrapText="1"/>
    </xf>
    <xf numFmtId="44" fontId="3" fillId="8" borderId="12" xfId="1" applyFont="1" applyFill="1" applyBorder="1" applyAlignment="1">
      <alignment horizontal="center" vertical="center" wrapText="1"/>
    </xf>
    <xf numFmtId="10" fontId="3" fillId="8" borderId="13" xfId="2" applyNumberFormat="1" applyFont="1" applyFill="1" applyBorder="1" applyAlignment="1">
      <alignment horizontal="center" vertical="center" wrapText="1"/>
    </xf>
    <xf numFmtId="44" fontId="5" fillId="9" borderId="10" xfId="1" applyFont="1" applyFill="1" applyBorder="1" applyAlignment="1">
      <alignment vertical="center" wrapText="1"/>
    </xf>
    <xf numFmtId="10" fontId="5" fillId="9" borderId="11" xfId="2" applyNumberFormat="1" applyFont="1" applyFill="1" applyBorder="1" applyAlignment="1">
      <alignment vertical="center" wrapText="1"/>
    </xf>
    <xf numFmtId="44" fontId="5" fillId="9" borderId="2" xfId="1" applyFont="1" applyFill="1" applyBorder="1" applyAlignment="1">
      <alignment vertical="center" wrapText="1"/>
    </xf>
    <xf numFmtId="44" fontId="5" fillId="9" borderId="14" xfId="1" applyFont="1" applyFill="1" applyBorder="1" applyAlignment="1">
      <alignment vertical="center" wrapText="1"/>
    </xf>
    <xf numFmtId="10" fontId="5" fillId="9" borderId="31" xfId="2" applyNumberFormat="1" applyFont="1" applyFill="1" applyBorder="1" applyAlignment="1">
      <alignment vertical="center" wrapText="1"/>
    </xf>
    <xf numFmtId="44" fontId="7" fillId="10" borderId="10" xfId="1" applyFont="1" applyFill="1" applyBorder="1" applyAlignment="1">
      <alignment vertical="center" wrapText="1"/>
    </xf>
    <xf numFmtId="10" fontId="7" fillId="10" borderId="11" xfId="2" applyNumberFormat="1" applyFont="1" applyFill="1" applyBorder="1" applyAlignment="1">
      <alignment vertical="center" wrapText="1"/>
    </xf>
    <xf numFmtId="10" fontId="5" fillId="9" borderId="8" xfId="2" applyNumberFormat="1" applyFont="1" applyFill="1" applyBorder="1" applyAlignment="1">
      <alignment vertical="center" wrapText="1"/>
    </xf>
    <xf numFmtId="44" fontId="3" fillId="2" borderId="32" xfId="1" applyFont="1" applyFill="1" applyBorder="1" applyAlignment="1">
      <alignment horizontal="left" vertical="center" wrapText="1"/>
    </xf>
    <xf numFmtId="44" fontId="3" fillId="10" borderId="32" xfId="1" applyFont="1" applyFill="1" applyBorder="1" applyAlignment="1">
      <alignment horizontal="left" vertical="center" wrapText="1"/>
    </xf>
    <xf numFmtId="44" fontId="3" fillId="6" borderId="32" xfId="1" applyFont="1" applyFill="1" applyBorder="1" applyAlignment="1">
      <alignment horizontal="left" vertical="center" wrapText="1"/>
    </xf>
    <xf numFmtId="44" fontId="7" fillId="0" borderId="15" xfId="1" applyFont="1" applyFill="1" applyBorder="1" applyAlignment="1">
      <alignment vertical="center" wrapText="1"/>
    </xf>
    <xf numFmtId="44" fontId="7" fillId="0" borderId="10" xfId="1" applyFont="1" applyFill="1" applyBorder="1" applyAlignment="1">
      <alignment vertical="center" wrapText="1"/>
    </xf>
    <xf numFmtId="44" fontId="7" fillId="0" borderId="3" xfId="1" applyFont="1" applyFill="1" applyBorder="1" applyAlignment="1">
      <alignment vertical="center" wrapText="1"/>
    </xf>
    <xf numFmtId="0" fontId="7" fillId="0" borderId="0" xfId="0" applyFont="1" applyFill="1" applyAlignment="1">
      <alignment vertical="center" wrapText="1"/>
    </xf>
    <xf numFmtId="0" fontId="6" fillId="0" borderId="4" xfId="4" applyFont="1" applyBorder="1" applyAlignment="1">
      <alignment vertical="center"/>
    </xf>
    <xf numFmtId="10" fontId="7" fillId="9" borderId="11" xfId="2" applyNumberFormat="1" applyFont="1" applyFill="1" applyBorder="1" applyAlignment="1">
      <alignment vertical="center" wrapText="1"/>
    </xf>
    <xf numFmtId="10" fontId="7" fillId="7" borderId="11" xfId="2" applyNumberFormat="1" applyFont="1" applyFill="1" applyBorder="1" applyAlignment="1">
      <alignment vertical="center" wrapText="1"/>
    </xf>
    <xf numFmtId="44" fontId="7" fillId="4" borderId="10" xfId="1" applyFont="1" applyFill="1" applyBorder="1" applyAlignment="1">
      <alignment vertical="center" wrapText="1"/>
    </xf>
    <xf numFmtId="10" fontId="7" fillId="4" borderId="11" xfId="2" applyNumberFormat="1" applyFont="1" applyFill="1" applyBorder="1" applyAlignment="1">
      <alignment vertical="center" wrapText="1"/>
    </xf>
    <xf numFmtId="10" fontId="7" fillId="4" borderId="8" xfId="2" applyNumberFormat="1" applyFont="1" applyFill="1" applyBorder="1" applyAlignment="1">
      <alignment vertical="center" wrapText="1"/>
    </xf>
    <xf numFmtId="44" fontId="7" fillId="4" borderId="2" xfId="1" applyFont="1" applyFill="1" applyBorder="1" applyAlignment="1">
      <alignment vertical="center" wrapText="1"/>
    </xf>
    <xf numFmtId="44" fontId="3" fillId="2" borderId="33" xfId="1" applyFont="1" applyFill="1" applyBorder="1" applyAlignment="1">
      <alignment horizontal="left" vertical="center" wrapText="1"/>
    </xf>
    <xf numFmtId="44" fontId="3" fillId="10" borderId="33" xfId="1" applyFont="1" applyFill="1" applyBorder="1" applyAlignment="1">
      <alignment horizontal="left" vertical="center" wrapText="1"/>
    </xf>
    <xf numFmtId="44" fontId="3" fillId="6" borderId="33" xfId="1" applyFont="1" applyFill="1" applyBorder="1" applyAlignment="1">
      <alignment horizontal="left" vertical="center" wrapText="1"/>
    </xf>
    <xf numFmtId="44" fontId="3" fillId="4" borderId="33" xfId="1" applyFont="1" applyFill="1" applyBorder="1" applyAlignment="1">
      <alignment horizontal="left" vertical="center" wrapText="1"/>
    </xf>
    <xf numFmtId="44" fontId="3" fillId="4" borderId="32" xfId="1" applyFont="1" applyFill="1" applyBorder="1" applyAlignment="1">
      <alignment horizontal="left" vertical="center" wrapText="1"/>
    </xf>
    <xf numFmtId="44" fontId="5" fillId="9" borderId="12" xfId="1" applyFont="1" applyFill="1" applyBorder="1" applyAlignment="1">
      <alignment vertical="center" wrapText="1"/>
    </xf>
    <xf numFmtId="10" fontId="5" fillId="9" borderId="13" xfId="2" applyNumberFormat="1" applyFont="1" applyFill="1" applyBorder="1" applyAlignment="1">
      <alignment vertical="center" wrapText="1"/>
    </xf>
    <xf numFmtId="0" fontId="0" fillId="0" borderId="0" xfId="0" applyAlignment="1">
      <alignment wrapText="1"/>
    </xf>
    <xf numFmtId="0" fontId="12"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wrapText="1"/>
    </xf>
    <xf numFmtId="0" fontId="15" fillId="0" borderId="0" xfId="0" applyFont="1" applyAlignment="1">
      <alignment vertical="center" wrapText="1"/>
    </xf>
    <xf numFmtId="0" fontId="0" fillId="0" borderId="0" xfId="0" applyAlignment="1">
      <alignment horizontal="left" wrapText="1" indent="3"/>
    </xf>
    <xf numFmtId="0" fontId="15" fillId="0" borderId="0" xfId="0" applyFont="1" applyAlignment="1">
      <alignment vertical="center"/>
    </xf>
    <xf numFmtId="0" fontId="14" fillId="0" borderId="0" xfId="0" applyFont="1"/>
    <xf numFmtId="0" fontId="18" fillId="0" borderId="0" xfId="0" applyFont="1" applyAlignment="1">
      <alignment vertical="center" wrapText="1"/>
    </xf>
    <xf numFmtId="0" fontId="19" fillId="0" borderId="0" xfId="0" applyFont="1" applyAlignment="1">
      <alignment wrapText="1"/>
    </xf>
    <xf numFmtId="0" fontId="15" fillId="0" borderId="0" xfId="0" applyFont="1" applyAlignment="1">
      <alignment horizontal="left" vertical="center" wrapText="1"/>
    </xf>
    <xf numFmtId="10" fontId="0" fillId="0" borderId="0" xfId="2" applyNumberFormat="1" applyFont="1" applyAlignment="1">
      <alignment wrapText="1"/>
    </xf>
    <xf numFmtId="44" fontId="0" fillId="0" borderId="0" xfId="1" applyFont="1" applyAlignment="1">
      <alignment wrapText="1"/>
    </xf>
    <xf numFmtId="0" fontId="15" fillId="0" borderId="0" xfId="0" applyFont="1" applyAlignment="1">
      <alignment horizontal="left" vertical="center" wrapText="1" indent="3"/>
    </xf>
    <xf numFmtId="44" fontId="20" fillId="3" borderId="25" xfId="1" applyFont="1" applyFill="1" applyBorder="1" applyAlignment="1">
      <alignment horizontal="center" vertical="center" wrapText="1"/>
    </xf>
    <xf numFmtId="44" fontId="20" fillId="5" borderId="7" xfId="1" applyFont="1" applyFill="1" applyBorder="1" applyAlignment="1">
      <alignment horizontal="center" vertical="center" wrapText="1"/>
    </xf>
    <xf numFmtId="10" fontId="20" fillId="5" borderId="13" xfId="2" applyNumberFormat="1" applyFont="1" applyFill="1" applyBorder="1" applyAlignment="1">
      <alignment horizontal="center" vertical="center" wrapText="1"/>
    </xf>
    <xf numFmtId="44" fontId="20" fillId="3" borderId="12" xfId="1" applyFont="1" applyFill="1" applyBorder="1" applyAlignment="1">
      <alignment horizontal="center" vertical="center" wrapText="1"/>
    </xf>
    <xf numFmtId="10" fontId="20" fillId="3" borderId="13" xfId="2" applyNumberFormat="1" applyFont="1" applyFill="1" applyBorder="1" applyAlignment="1">
      <alignment horizontal="center" vertical="center" wrapText="1"/>
    </xf>
    <xf numFmtId="44" fontId="11" fillId="2" borderId="34" xfId="1" applyFont="1" applyFill="1" applyBorder="1" applyAlignment="1">
      <alignment vertical="center" wrapText="1"/>
    </xf>
    <xf numFmtId="44" fontId="11" fillId="6" borderId="34" xfId="1" applyFont="1" applyFill="1" applyBorder="1" applyAlignment="1">
      <alignment vertical="center" wrapText="1"/>
    </xf>
    <xf numFmtId="10" fontId="11" fillId="6" borderId="35" xfId="2" applyNumberFormat="1" applyFont="1" applyFill="1" applyBorder="1" applyAlignment="1">
      <alignment vertical="center" wrapText="1"/>
    </xf>
    <xf numFmtId="10" fontId="11" fillId="2" borderId="35" xfId="2" applyNumberFormat="1" applyFont="1" applyFill="1" applyBorder="1" applyAlignment="1">
      <alignment vertical="center" wrapText="1"/>
    </xf>
    <xf numFmtId="0" fontId="21" fillId="0" borderId="2" xfId="0" applyFont="1" applyBorder="1" applyAlignment="1">
      <alignment horizontal="left" vertical="center" wrapText="1"/>
    </xf>
    <xf numFmtId="10" fontId="0" fillId="7" borderId="0" xfId="2" applyNumberFormat="1" applyFont="1" applyFill="1" applyAlignment="1">
      <alignment wrapText="1"/>
    </xf>
    <xf numFmtId="44" fontId="0" fillId="4" borderId="0" xfId="1" applyFont="1" applyFill="1" applyAlignment="1">
      <alignment wrapText="1"/>
    </xf>
    <xf numFmtId="10" fontId="0" fillId="4" borderId="0" xfId="2" applyNumberFormat="1" applyFont="1" applyFill="1" applyAlignment="1">
      <alignment wrapText="1"/>
    </xf>
    <xf numFmtId="0" fontId="21" fillId="0" borderId="20" xfId="0" applyFont="1" applyBorder="1" applyAlignment="1">
      <alignment horizontal="left" vertical="center" wrapText="1"/>
    </xf>
    <xf numFmtId="44" fontId="0" fillId="4" borderId="9" xfId="1" applyFont="1" applyFill="1" applyBorder="1" applyAlignment="1">
      <alignment vertical="center" wrapText="1"/>
    </xf>
    <xf numFmtId="44" fontId="0" fillId="7" borderId="9" xfId="1" applyFont="1" applyFill="1" applyBorder="1" applyAlignment="1">
      <alignment vertical="center" wrapText="1"/>
    </xf>
    <xf numFmtId="10" fontId="0" fillId="7" borderId="9" xfId="2" applyNumberFormat="1" applyFont="1" applyFill="1" applyBorder="1" applyAlignment="1">
      <alignment vertical="center" wrapText="1"/>
    </xf>
    <xf numFmtId="10" fontId="0" fillId="4" borderId="9" xfId="2" applyNumberFormat="1" applyFont="1" applyFill="1" applyBorder="1" applyAlignment="1">
      <alignment vertical="center" wrapText="1"/>
    </xf>
    <xf numFmtId="44" fontId="7" fillId="10" borderId="5" xfId="1" applyFont="1" applyFill="1" applyBorder="1" applyAlignment="1">
      <alignment vertical="center" wrapText="1"/>
    </xf>
    <xf numFmtId="10" fontId="7" fillId="10" borderId="36" xfId="2" applyNumberFormat="1" applyFont="1" applyFill="1" applyBorder="1" applyAlignment="1">
      <alignment vertical="center" wrapText="1"/>
    </xf>
    <xf numFmtId="44" fontId="7" fillId="6" borderId="5" xfId="1" applyFont="1" applyFill="1" applyBorder="1" applyAlignment="1">
      <alignment vertical="center" wrapText="1"/>
    </xf>
    <xf numFmtId="10" fontId="7" fillId="6" borderId="36"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6" xfId="2" applyNumberFormat="1" applyFont="1" applyFill="1" applyBorder="1" applyAlignment="1">
      <alignment vertical="center" wrapText="1"/>
    </xf>
    <xf numFmtId="0" fontId="0" fillId="0" borderId="0" xfId="0" applyAlignment="1">
      <alignment vertical="center" wrapText="1"/>
    </xf>
    <xf numFmtId="44" fontId="20" fillId="8" borderId="12" xfId="1" applyFont="1" applyFill="1" applyBorder="1" applyAlignment="1">
      <alignment horizontal="center" vertical="center" wrapText="1"/>
    </xf>
    <xf numFmtId="10" fontId="20" fillId="8" borderId="13" xfId="2" applyNumberFormat="1"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3" xfId="0" applyFont="1" applyFill="1" applyBorder="1" applyAlignment="1">
      <alignment horizontal="center" vertical="center" wrapText="1"/>
    </xf>
    <xf numFmtId="44" fontId="20" fillId="10" borderId="0" xfId="1" applyFont="1" applyFill="1" applyBorder="1" applyAlignment="1">
      <alignment horizontal="center" vertical="center" wrapText="1"/>
    </xf>
    <xf numFmtId="0" fontId="0" fillId="0" borderId="0" xfId="0" applyFont="1"/>
    <xf numFmtId="0" fontId="0" fillId="0" borderId="0" xfId="0" applyFont="1" applyAlignment="1">
      <alignment wrapText="1"/>
    </xf>
    <xf numFmtId="44" fontId="0" fillId="0" borderId="0" xfId="0" applyNumberFormat="1" applyFont="1" applyAlignment="1">
      <alignment wrapText="1"/>
    </xf>
    <xf numFmtId="44" fontId="11" fillId="0" borderId="34" xfId="1" applyFont="1" applyFill="1" applyBorder="1" applyAlignment="1">
      <alignment vertical="center" wrapText="1"/>
    </xf>
    <xf numFmtId="10" fontId="11" fillId="7" borderId="0" xfId="2" applyNumberFormat="1" applyFont="1" applyFill="1" applyAlignment="1">
      <alignment wrapText="1"/>
    </xf>
    <xf numFmtId="44" fontId="11" fillId="4" borderId="0" xfId="1" applyFont="1" applyFill="1" applyAlignment="1">
      <alignment wrapText="1"/>
    </xf>
    <xf numFmtId="10" fontId="11" fillId="4" borderId="0" xfId="2" applyNumberFormat="1" applyFont="1" applyFill="1" applyAlignment="1">
      <alignment wrapText="1"/>
    </xf>
    <xf numFmtId="44" fontId="20" fillId="4" borderId="34" xfId="1" applyFont="1" applyFill="1" applyBorder="1" applyAlignment="1">
      <alignment horizontal="center" vertical="center" wrapText="1"/>
    </xf>
    <xf numFmtId="10" fontId="11" fillId="10" borderId="0" xfId="2" applyNumberFormat="1" applyFont="1" applyFill="1" applyAlignment="1">
      <alignment wrapText="1"/>
    </xf>
    <xf numFmtId="44" fontId="20" fillId="6" borderId="0" xfId="1" applyFont="1" applyFill="1" applyBorder="1" applyAlignment="1">
      <alignment horizontal="center" vertical="center" wrapText="1"/>
    </xf>
    <xf numFmtId="10" fontId="11" fillId="6" borderId="0" xfId="2" applyNumberFormat="1" applyFont="1" applyFill="1" applyAlignment="1">
      <alignment wrapText="1"/>
    </xf>
    <xf numFmtId="44" fontId="11" fillId="2" borderId="0" xfId="1" applyFont="1" applyFill="1" applyAlignment="1">
      <alignment wrapText="1"/>
    </xf>
    <xf numFmtId="10" fontId="11" fillId="2" borderId="0" xfId="2" applyNumberFormat="1" applyFont="1" applyFill="1" applyAlignment="1">
      <alignment wrapText="1"/>
    </xf>
    <xf numFmtId="44" fontId="11" fillId="0" borderId="0" xfId="1" applyFont="1" applyFill="1" applyBorder="1" applyAlignment="1">
      <alignment vertical="center" wrapText="1"/>
    </xf>
    <xf numFmtId="44" fontId="11" fillId="4" borderId="34" xfId="1" applyFont="1" applyFill="1" applyBorder="1" applyAlignment="1">
      <alignment vertical="center" wrapText="1"/>
    </xf>
    <xf numFmtId="44" fontId="11" fillId="4" borderId="0" xfId="1" applyFont="1" applyFill="1" applyBorder="1" applyAlignment="1">
      <alignment vertical="center" wrapText="1"/>
    </xf>
    <xf numFmtId="10" fontId="11" fillId="9" borderId="0" xfId="2" applyNumberFormat="1" applyFont="1" applyFill="1" applyAlignment="1">
      <alignment wrapText="1"/>
    </xf>
    <xf numFmtId="10" fontId="0" fillId="9" borderId="0" xfId="2" applyNumberFormat="1" applyFont="1" applyFill="1" applyAlignment="1">
      <alignment wrapText="1"/>
    </xf>
    <xf numFmtId="10" fontId="11" fillId="9" borderId="0" xfId="2" applyNumberFormat="1" applyFont="1" applyFill="1" applyBorder="1" applyAlignment="1">
      <alignment vertical="center" wrapText="1"/>
    </xf>
    <xf numFmtId="44" fontId="0" fillId="9" borderId="9" xfId="1" applyFont="1" applyFill="1" applyBorder="1" applyAlignment="1">
      <alignment vertical="center" wrapText="1"/>
    </xf>
    <xf numFmtId="10" fontId="0" fillId="9" borderId="9" xfId="2" applyNumberFormat="1" applyFont="1" applyFill="1" applyBorder="1" applyAlignment="1">
      <alignment vertical="center" wrapText="1"/>
    </xf>
    <xf numFmtId="44" fontId="11" fillId="10" borderId="34" xfId="1" applyFont="1" applyFill="1" applyBorder="1" applyAlignment="1">
      <alignment vertical="center" wrapText="1"/>
    </xf>
    <xf numFmtId="10" fontId="11" fillId="10" borderId="35" xfId="2" applyNumberFormat="1" applyFont="1" applyFill="1" applyBorder="1" applyAlignment="1">
      <alignment vertical="center" wrapText="1"/>
    </xf>
    <xf numFmtId="10" fontId="11" fillId="7" borderId="0" xfId="2" applyNumberFormat="1" applyFont="1" applyFill="1" applyBorder="1" applyAlignment="1">
      <alignmen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44" fontId="5" fillId="11" borderId="12" xfId="1" applyFont="1" applyFill="1" applyBorder="1" applyAlignment="1">
      <alignment vertical="center" wrapText="1"/>
    </xf>
    <xf numFmtId="10" fontId="5" fillId="11" borderId="13" xfId="2" applyNumberFormat="1" applyFont="1" applyFill="1" applyBorder="1" applyAlignment="1">
      <alignment vertical="center" wrapText="1"/>
    </xf>
    <xf numFmtId="44" fontId="3" fillId="12" borderId="12" xfId="1" applyFont="1" applyFill="1" applyBorder="1" applyAlignment="1">
      <alignment horizontal="center" vertical="center" wrapText="1"/>
    </xf>
    <xf numFmtId="10" fontId="3" fillId="12" borderId="13" xfId="2" applyNumberFormat="1" applyFont="1" applyFill="1" applyBorder="1" applyAlignment="1">
      <alignment horizontal="center" vertical="center" wrapText="1"/>
    </xf>
    <xf numFmtId="44" fontId="7" fillId="13" borderId="5" xfId="1" applyFont="1" applyFill="1" applyBorder="1" applyAlignment="1">
      <alignment vertical="center" wrapText="1"/>
    </xf>
    <xf numFmtId="10" fontId="7" fillId="13" borderId="36" xfId="2" applyNumberFormat="1" applyFont="1" applyFill="1" applyBorder="1" applyAlignment="1">
      <alignment vertical="center" wrapText="1"/>
    </xf>
    <xf numFmtId="0" fontId="21" fillId="0" borderId="27" xfId="0" applyFont="1" applyBorder="1" applyAlignment="1">
      <alignment horizontal="center" vertical="center" wrapText="1"/>
    </xf>
    <xf numFmtId="0" fontId="21" fillId="0" borderId="16" xfId="0" applyFont="1" applyBorder="1" applyAlignment="1">
      <alignment horizontal="center" vertical="center" wrapText="1"/>
    </xf>
    <xf numFmtId="0" fontId="23" fillId="4" borderId="26" xfId="0" applyFont="1" applyFill="1" applyBorder="1" applyAlignment="1">
      <alignment horizontal="right" vertical="center" wrapText="1"/>
    </xf>
    <xf numFmtId="0" fontId="23" fillId="4" borderId="6" xfId="0" applyFont="1" applyFill="1" applyBorder="1" applyAlignment="1">
      <alignment horizontal="right" vertical="center" wrapText="1"/>
    </xf>
    <xf numFmtId="0" fontId="23" fillId="4" borderId="9" xfId="0" applyFont="1" applyFill="1" applyBorder="1" applyAlignment="1">
      <alignment horizontal="right" vertical="center" wrapText="1"/>
    </xf>
    <xf numFmtId="0" fontId="20" fillId="4" borderId="19" xfId="0" applyFont="1" applyFill="1" applyBorder="1" applyAlignment="1">
      <alignment horizontal="left" vertical="center" wrapText="1"/>
    </xf>
    <xf numFmtId="0" fontId="20" fillId="4" borderId="28" xfId="0" applyFont="1" applyFill="1" applyBorder="1" applyAlignment="1">
      <alignment horizontal="left" vertical="center" wrapText="1"/>
    </xf>
    <xf numFmtId="0" fontId="20" fillId="4" borderId="17" xfId="0" applyFont="1" applyFill="1" applyBorder="1" applyAlignment="1">
      <alignment horizontal="left" vertical="center" wrapText="1"/>
    </xf>
    <xf numFmtId="0" fontId="20" fillId="0" borderId="2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4" borderId="23"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15" xfId="0" applyFont="1" applyFill="1" applyBorder="1" applyAlignment="1">
      <alignment horizontal="left" vertical="center" wrapText="1"/>
    </xf>
    <xf numFmtId="0" fontId="20" fillId="4" borderId="20"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20" fillId="4" borderId="16" xfId="0" applyFont="1" applyFill="1" applyBorder="1" applyAlignment="1">
      <alignment horizontal="left" vertical="center" wrapText="1"/>
    </xf>
    <xf numFmtId="0" fontId="20" fillId="2" borderId="21" xfId="0" applyFont="1" applyFill="1" applyBorder="1" applyAlignment="1">
      <alignment horizontal="left" vertical="center" wrapText="1"/>
    </xf>
    <xf numFmtId="0" fontId="20" fillId="2" borderId="30"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21" fillId="0" borderId="1" xfId="0" applyFont="1" applyBorder="1" applyAlignment="1">
      <alignment horizontal="center" vertical="center" wrapText="1"/>
    </xf>
    <xf numFmtId="0" fontId="20" fillId="4" borderId="20" xfId="0" applyFont="1" applyFill="1" applyBorder="1" applyAlignment="1">
      <alignment horizontal="left" vertical="center"/>
    </xf>
    <xf numFmtId="0" fontId="20" fillId="4" borderId="1" xfId="0" applyFont="1" applyFill="1" applyBorder="1" applyAlignment="1">
      <alignment horizontal="left" vertical="center"/>
    </xf>
    <xf numFmtId="0" fontId="20" fillId="4" borderId="16" xfId="0" applyFont="1" applyFill="1" applyBorder="1" applyAlignment="1">
      <alignment horizontal="left" vertical="center"/>
    </xf>
    <xf numFmtId="0" fontId="20" fillId="3" borderId="26"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15" fillId="0" borderId="0" xfId="0" applyFont="1" applyAlignment="1">
      <alignment horizontal="left" vertical="center" wrapText="1" indent="3"/>
    </xf>
    <xf numFmtId="0" fontId="0" fillId="0" borderId="0" xfId="0" applyFont="1"/>
    <xf numFmtId="0" fontId="20" fillId="3" borderId="9" xfId="0"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3" fillId="0" borderId="2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4" borderId="20" xfId="0" applyFont="1" applyFill="1" applyBorder="1" applyAlignment="1">
      <alignment horizontal="left" vertical="center"/>
    </xf>
    <xf numFmtId="0" fontId="3" fillId="4" borderId="1" xfId="0" applyFont="1" applyFill="1" applyBorder="1" applyAlignment="1">
      <alignment horizontal="left" vertical="center"/>
    </xf>
    <xf numFmtId="0" fontId="3" fillId="4" borderId="16" xfId="0" applyFont="1" applyFill="1" applyBorder="1" applyAlignment="1">
      <alignment horizontal="left" vertical="center"/>
    </xf>
    <xf numFmtId="0" fontId="3" fillId="2" borderId="24"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20"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2" fillId="0" borderId="0" xfId="0" applyFont="1" applyAlignment="1">
      <alignment horizontal="center" vertical="center" wrapText="1"/>
    </xf>
    <xf numFmtId="0" fontId="3" fillId="3" borderId="26"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3" fillId="4" borderId="19" xfId="0" applyFont="1" applyFill="1" applyBorder="1" applyAlignment="1">
      <alignment horizontal="left" vertical="center"/>
    </xf>
    <xf numFmtId="0" fontId="3" fillId="4" borderId="28" xfId="0" applyFont="1" applyFill="1" applyBorder="1" applyAlignment="1">
      <alignment horizontal="left" vertical="center"/>
    </xf>
    <xf numFmtId="0" fontId="3" fillId="4" borderId="17" xfId="0" applyFont="1" applyFill="1" applyBorder="1" applyAlignment="1">
      <alignment horizontal="left" vertical="center"/>
    </xf>
    <xf numFmtId="0" fontId="3" fillId="2" borderId="2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22" xfId="0" applyFont="1" applyFill="1" applyBorder="1" applyAlignment="1">
      <alignment horizontal="left" vertical="center" wrapText="1"/>
    </xf>
    <xf numFmtId="0" fontId="8" fillId="4" borderId="26" xfId="0" applyFont="1" applyFill="1" applyBorder="1" applyAlignment="1">
      <alignment horizontal="right" vertical="center" wrapText="1"/>
    </xf>
    <xf numFmtId="0" fontId="8" fillId="4" borderId="6" xfId="0" applyFont="1" applyFill="1" applyBorder="1" applyAlignment="1">
      <alignment horizontal="right" vertical="center" wrapText="1"/>
    </xf>
    <xf numFmtId="0" fontId="8" fillId="4" borderId="9" xfId="0" applyFont="1" applyFill="1" applyBorder="1" applyAlignment="1">
      <alignment horizontal="right" vertical="center" wrapText="1"/>
    </xf>
  </cellXfs>
  <cellStyles count="5">
    <cellStyle name="Currency" xfId="1" builtinId="4"/>
    <cellStyle name="Normal" xfId="0" builtinId="0"/>
    <cellStyle name="Normal 2" xfId="4"/>
    <cellStyle name="Normal 3 3" xfId="3"/>
    <cellStyle name="Percent" xfId="2" builtinId="5"/>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AF1D3"/>
      <color rgb="FFF5E4A9"/>
      <color rgb="FFF0D77D"/>
      <color rgb="FFDF82E1"/>
      <color rgb="FFF2DCDB"/>
      <color rgb="FFE4DFEC"/>
      <color rgb="FFEBF1DE"/>
      <color rgb="FFEBEEDE"/>
      <color rgb="FFCC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xmlns=""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xmlns=""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xmlns=""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xmlns=""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xmlns=""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xmlns=""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xmlns=""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xmlns=""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topLeftCell="A54" zoomScale="80" zoomScaleNormal="80" workbookViewId="0">
      <selection activeCell="A27" sqref="A27"/>
    </sheetView>
  </sheetViews>
  <sheetFormatPr defaultColWidth="8.7109375" defaultRowHeight="15" x14ac:dyDescent="0.25"/>
  <cols>
    <col min="1" max="1" width="180.5703125" style="73" customWidth="1"/>
    <col min="2" max="2" width="37.140625" style="73" customWidth="1"/>
    <col min="3" max="3" width="8.7109375" style="73"/>
    <col min="4" max="4" width="13.140625" style="73" bestFit="1" customWidth="1"/>
    <col min="5" max="5" width="11" style="73" bestFit="1" customWidth="1"/>
    <col min="6" max="6" width="7" style="84" bestFit="1" customWidth="1"/>
    <col min="7" max="7" width="11" style="73" bestFit="1" customWidth="1"/>
    <col min="8" max="8" width="7" style="73" bestFit="1" customWidth="1"/>
    <col min="9" max="9" width="11" style="73" bestFit="1" customWidth="1"/>
    <col min="10" max="10" width="7" style="73" bestFit="1" customWidth="1"/>
    <col min="11" max="11" width="11" style="73" bestFit="1" customWidth="1"/>
    <col min="12" max="12" width="7" style="73" bestFit="1" customWidth="1"/>
    <col min="13" max="13" width="11" style="85" bestFit="1" customWidth="1"/>
    <col min="14" max="14" width="8" style="84" bestFit="1" customWidth="1"/>
    <col min="15" max="15" width="11" style="85" bestFit="1" customWidth="1"/>
    <col min="16" max="16" width="7" style="84" bestFit="1" customWidth="1"/>
    <col min="17" max="16384" width="8.7109375" style="73"/>
  </cols>
  <sheetData>
    <row r="1" spans="1:16" ht="21" customHeight="1" x14ac:dyDescent="0.25">
      <c r="A1" s="74" t="s">
        <v>114</v>
      </c>
      <c r="B1" s="74"/>
      <c r="C1" s="74"/>
      <c r="D1" s="74"/>
      <c r="E1" s="74"/>
      <c r="F1" s="74"/>
      <c r="G1" s="74"/>
      <c r="H1" s="74"/>
      <c r="I1" s="74"/>
      <c r="J1" s="74"/>
      <c r="K1" s="74"/>
      <c r="L1" s="74"/>
      <c r="M1" s="74"/>
      <c r="N1" s="74"/>
      <c r="O1" s="74"/>
      <c r="P1" s="74"/>
    </row>
    <row r="2" spans="1:16" x14ac:dyDescent="0.25">
      <c r="F2" s="73"/>
      <c r="M2" s="73"/>
      <c r="N2" s="73"/>
      <c r="O2" s="73"/>
      <c r="P2" s="73"/>
    </row>
    <row r="3" spans="1:16" s="76" customFormat="1" ht="18.600000000000001" customHeight="1" x14ac:dyDescent="0.3">
      <c r="A3" s="75" t="s">
        <v>59</v>
      </c>
      <c r="B3" s="75"/>
      <c r="C3" s="75"/>
      <c r="D3" s="75"/>
      <c r="E3" s="75"/>
      <c r="F3" s="75"/>
      <c r="G3" s="75"/>
      <c r="H3" s="75"/>
      <c r="I3" s="75"/>
      <c r="J3" s="75"/>
      <c r="K3" s="75"/>
      <c r="L3" s="75"/>
      <c r="M3" s="75"/>
      <c r="N3" s="75"/>
      <c r="O3" s="75"/>
      <c r="P3" s="75"/>
    </row>
    <row r="4" spans="1:16" x14ac:dyDescent="0.25">
      <c r="A4" s="77"/>
      <c r="B4" s="77"/>
      <c r="C4" s="77"/>
      <c r="D4" s="77"/>
      <c r="E4" s="77"/>
      <c r="F4" s="77"/>
      <c r="G4" s="77"/>
      <c r="H4" s="77"/>
      <c r="I4" s="77"/>
      <c r="J4" s="77"/>
      <c r="K4" s="77"/>
      <c r="L4" s="77"/>
      <c r="M4" s="77"/>
      <c r="N4" s="77"/>
      <c r="O4" s="77"/>
      <c r="P4" s="77"/>
    </row>
    <row r="5" spans="1:16" ht="14.45" customHeight="1" x14ac:dyDescent="0.25">
      <c r="A5" s="73" t="s">
        <v>115</v>
      </c>
      <c r="F5" s="73"/>
      <c r="M5" s="73"/>
      <c r="N5" s="73"/>
      <c r="O5" s="73"/>
      <c r="P5" s="73"/>
    </row>
    <row r="6" spans="1:16" ht="14.45" customHeight="1" x14ac:dyDescent="0.25">
      <c r="A6" s="77" t="s">
        <v>143</v>
      </c>
      <c r="B6" s="77"/>
      <c r="C6" s="77"/>
      <c r="D6" s="77"/>
      <c r="E6" s="77"/>
      <c r="F6" s="77"/>
      <c r="G6" s="77"/>
      <c r="H6" s="77"/>
      <c r="I6" s="77"/>
      <c r="J6" s="77"/>
      <c r="K6" s="77"/>
      <c r="L6" s="77"/>
      <c r="M6" s="77"/>
      <c r="N6" s="77"/>
      <c r="O6" s="77"/>
      <c r="P6" s="77"/>
    </row>
    <row r="7" spans="1:16" x14ac:dyDescent="0.25">
      <c r="F7" s="73"/>
      <c r="M7" s="73"/>
      <c r="N7" s="73"/>
      <c r="O7" s="73"/>
      <c r="P7" s="73"/>
    </row>
    <row r="8" spans="1:16" s="76" customFormat="1" ht="18.600000000000001" customHeight="1" x14ac:dyDescent="0.3">
      <c r="A8" s="75" t="s">
        <v>60</v>
      </c>
      <c r="B8" s="75"/>
      <c r="C8" s="75"/>
      <c r="D8" s="75"/>
      <c r="E8" s="75"/>
      <c r="F8" s="75"/>
      <c r="G8" s="75"/>
      <c r="H8" s="75"/>
      <c r="I8" s="75"/>
      <c r="J8" s="75"/>
      <c r="K8" s="75"/>
      <c r="L8" s="75"/>
      <c r="M8" s="75"/>
      <c r="N8" s="75"/>
      <c r="O8" s="75"/>
      <c r="P8" s="75"/>
    </row>
    <row r="9" spans="1:16" x14ac:dyDescent="0.25">
      <c r="F9" s="73"/>
      <c r="M9" s="73"/>
      <c r="N9" s="73"/>
      <c r="O9" s="73"/>
      <c r="P9" s="73"/>
    </row>
    <row r="10" spans="1:16" ht="29.1" customHeight="1" x14ac:dyDescent="0.25">
      <c r="A10" s="73" t="s">
        <v>149</v>
      </c>
      <c r="F10" s="73"/>
      <c r="M10" s="73"/>
      <c r="N10" s="73"/>
      <c r="O10" s="73"/>
      <c r="P10" s="73"/>
    </row>
    <row r="11" spans="1:16" ht="14.45" customHeight="1" x14ac:dyDescent="0.25">
      <c r="A11" s="86" t="s">
        <v>163</v>
      </c>
      <c r="B11" s="77"/>
      <c r="C11" s="77"/>
      <c r="D11" s="77"/>
      <c r="E11" s="77"/>
      <c r="F11" s="77"/>
      <c r="G11" s="77"/>
      <c r="H11" s="77"/>
      <c r="I11" s="77"/>
      <c r="J11" s="77"/>
      <c r="K11" s="77"/>
      <c r="L11" s="77"/>
      <c r="M11" s="77"/>
      <c r="N11" s="77"/>
      <c r="O11" s="77"/>
      <c r="P11" s="77"/>
    </row>
    <row r="12" spans="1:16" x14ac:dyDescent="0.25">
      <c r="F12" s="73"/>
      <c r="M12" s="73"/>
      <c r="N12" s="73"/>
      <c r="O12" s="73"/>
      <c r="P12" s="73"/>
    </row>
    <row r="13" spans="1:16" ht="14.45" customHeight="1" x14ac:dyDescent="0.25">
      <c r="A13" s="77" t="s">
        <v>144</v>
      </c>
      <c r="B13" s="77"/>
      <c r="C13" s="77"/>
      <c r="D13" s="77"/>
      <c r="E13" s="77"/>
      <c r="F13" s="77"/>
      <c r="G13" s="77"/>
      <c r="H13" s="77"/>
      <c r="I13" s="77"/>
      <c r="J13" s="77"/>
      <c r="K13" s="77"/>
      <c r="L13" s="77"/>
      <c r="M13" s="77"/>
      <c r="N13" s="77"/>
      <c r="O13" s="77"/>
      <c r="P13" s="77"/>
    </row>
    <row r="14" spans="1:16" ht="14.45" customHeight="1" x14ac:dyDescent="0.25">
      <c r="A14" s="86" t="s">
        <v>116</v>
      </c>
      <c r="B14" s="77"/>
      <c r="C14" s="77"/>
      <c r="D14" s="77"/>
      <c r="E14" s="77"/>
      <c r="F14" s="77"/>
      <c r="G14" s="77"/>
      <c r="H14" s="77"/>
      <c r="I14" s="77"/>
      <c r="J14" s="77"/>
      <c r="K14" s="77"/>
      <c r="L14" s="77"/>
      <c r="M14" s="77"/>
      <c r="N14" s="77"/>
      <c r="O14" s="77"/>
      <c r="P14" s="77"/>
    </row>
    <row r="15" spans="1:16" ht="14.45" customHeight="1" x14ac:dyDescent="0.25">
      <c r="A15" s="86" t="s">
        <v>117</v>
      </c>
      <c r="B15" s="77"/>
      <c r="C15" s="77"/>
      <c r="D15" s="77"/>
      <c r="E15" s="77"/>
      <c r="F15" s="77"/>
      <c r="G15" s="77"/>
      <c r="H15" s="77"/>
      <c r="I15" s="77"/>
      <c r="J15" s="77"/>
      <c r="K15" s="77"/>
      <c r="L15" s="77"/>
      <c r="M15" s="77"/>
      <c r="N15" s="77"/>
      <c r="O15" s="77"/>
      <c r="P15" s="77"/>
    </row>
    <row r="16" spans="1:16" x14ac:dyDescent="0.25">
      <c r="A16" s="77"/>
      <c r="B16" s="77"/>
      <c r="C16" s="77"/>
      <c r="D16" s="77"/>
      <c r="E16" s="77"/>
      <c r="F16" s="77"/>
      <c r="G16" s="77"/>
      <c r="H16" s="77"/>
      <c r="I16" s="77"/>
      <c r="J16" s="77"/>
      <c r="K16" s="77"/>
      <c r="L16" s="77"/>
      <c r="M16" s="77"/>
      <c r="N16" s="77"/>
      <c r="O16" s="77"/>
      <c r="P16" s="77"/>
    </row>
    <row r="17" spans="1:16" ht="30" x14ac:dyDescent="0.25">
      <c r="A17" s="77" t="s">
        <v>161</v>
      </c>
      <c r="B17" s="77"/>
      <c r="C17" s="77"/>
      <c r="D17" s="77"/>
      <c r="E17" s="77"/>
      <c r="F17" s="77"/>
      <c r="G17" s="77"/>
      <c r="H17" s="77"/>
      <c r="I17" s="77"/>
      <c r="J17" s="77"/>
      <c r="K17" s="77"/>
      <c r="L17" s="77"/>
      <c r="M17" s="77"/>
      <c r="N17" s="77"/>
      <c r="O17" s="77"/>
      <c r="P17" s="77"/>
    </row>
    <row r="18" spans="1:16" x14ac:dyDescent="0.25">
      <c r="A18" s="77"/>
      <c r="B18" s="77"/>
      <c r="C18" s="77"/>
      <c r="D18" s="77"/>
      <c r="E18" s="77"/>
      <c r="F18" s="77"/>
      <c r="G18" s="77"/>
      <c r="H18" s="77"/>
      <c r="I18" s="77"/>
      <c r="J18" s="77"/>
      <c r="K18" s="77"/>
      <c r="L18" s="77"/>
      <c r="M18" s="77"/>
      <c r="N18" s="77"/>
      <c r="O18" s="77"/>
      <c r="P18" s="77"/>
    </row>
    <row r="19" spans="1:16" ht="14.45" customHeight="1" x14ac:dyDescent="0.25">
      <c r="A19" s="77" t="s">
        <v>162</v>
      </c>
      <c r="B19" s="77"/>
      <c r="C19" s="77"/>
      <c r="D19" s="77"/>
      <c r="E19" s="77"/>
      <c r="F19" s="77"/>
      <c r="G19" s="77"/>
      <c r="H19" s="77"/>
      <c r="I19" s="77"/>
      <c r="J19" s="77"/>
      <c r="K19" s="77"/>
      <c r="L19" s="77"/>
      <c r="M19" s="77"/>
      <c r="N19" s="77"/>
      <c r="O19" s="77"/>
      <c r="P19" s="77"/>
    </row>
    <row r="20" spans="1:16" x14ac:dyDescent="0.25">
      <c r="F20" s="73"/>
      <c r="M20" s="73"/>
      <c r="N20" s="73"/>
      <c r="O20" s="73"/>
      <c r="P20" s="73"/>
    </row>
    <row r="21" spans="1:16" s="76" customFormat="1" ht="18.600000000000001" customHeight="1" x14ac:dyDescent="0.3">
      <c r="A21" s="75" t="s">
        <v>61</v>
      </c>
      <c r="B21" s="75"/>
      <c r="C21" s="75"/>
      <c r="D21" s="75"/>
      <c r="E21" s="75"/>
      <c r="F21" s="75"/>
      <c r="G21" s="75"/>
      <c r="H21" s="75"/>
      <c r="I21" s="75"/>
      <c r="J21" s="75"/>
      <c r="K21" s="75"/>
      <c r="L21" s="75"/>
      <c r="M21" s="75"/>
      <c r="N21" s="75"/>
      <c r="O21" s="75"/>
      <c r="P21" s="75"/>
    </row>
    <row r="22" spans="1:16" x14ac:dyDescent="0.25">
      <c r="F22" s="73"/>
      <c r="M22" s="73"/>
      <c r="N22" s="73"/>
      <c r="O22" s="73"/>
      <c r="P22" s="73"/>
    </row>
    <row r="23" spans="1:16" ht="29.1" customHeight="1" x14ac:dyDescent="0.25">
      <c r="A23" s="73" t="s">
        <v>145</v>
      </c>
      <c r="F23" s="73"/>
      <c r="M23" s="73"/>
      <c r="N23" s="73"/>
      <c r="O23" s="73"/>
      <c r="P23" s="73"/>
    </row>
    <row r="24" spans="1:16" x14ac:dyDescent="0.25">
      <c r="F24" s="73"/>
      <c r="M24" s="73"/>
      <c r="N24" s="73"/>
      <c r="O24" s="73"/>
      <c r="P24" s="73"/>
    </row>
    <row r="25" spans="1:16" ht="43.5" customHeight="1" x14ac:dyDescent="0.25">
      <c r="A25" s="77" t="s">
        <v>150</v>
      </c>
      <c r="B25" s="77"/>
      <c r="C25" s="77"/>
      <c r="D25" s="77"/>
      <c r="E25" s="77"/>
      <c r="F25" s="77"/>
      <c r="G25" s="77"/>
      <c r="H25" s="77"/>
      <c r="I25" s="77"/>
      <c r="J25" s="77"/>
      <c r="K25" s="77"/>
      <c r="L25" s="77"/>
      <c r="M25" s="77"/>
      <c r="N25" s="77"/>
      <c r="O25" s="77"/>
      <c r="P25" s="77"/>
    </row>
    <row r="26" spans="1:16" x14ac:dyDescent="0.25">
      <c r="A26" s="77"/>
      <c r="B26" s="77"/>
      <c r="C26" s="77"/>
      <c r="D26" s="77"/>
      <c r="E26" s="77"/>
      <c r="F26" s="77"/>
      <c r="G26" s="77"/>
      <c r="H26" s="77"/>
      <c r="I26" s="77"/>
      <c r="J26" s="77"/>
      <c r="K26" s="77"/>
      <c r="L26" s="77"/>
      <c r="M26" s="77"/>
      <c r="N26" s="77"/>
      <c r="O26" s="77"/>
      <c r="P26" s="77"/>
    </row>
    <row r="27" spans="1:16" ht="14.45" customHeight="1" x14ac:dyDescent="0.25">
      <c r="A27" s="111" t="s">
        <v>164</v>
      </c>
      <c r="F27" s="73"/>
      <c r="M27" s="73"/>
      <c r="N27" s="73"/>
      <c r="O27" s="73"/>
      <c r="P27" s="73"/>
    </row>
    <row r="28" spans="1:16" x14ac:dyDescent="0.25">
      <c r="F28" s="73"/>
      <c r="M28" s="73"/>
      <c r="N28" s="73"/>
      <c r="O28" s="73"/>
      <c r="P28" s="73"/>
    </row>
    <row r="29" spans="1:16" s="76" customFormat="1" ht="14.45" customHeight="1" x14ac:dyDescent="0.3">
      <c r="A29" s="77" t="s">
        <v>140</v>
      </c>
      <c r="B29" s="77"/>
      <c r="C29" s="77"/>
      <c r="D29" s="77"/>
      <c r="E29" s="77"/>
      <c r="F29" s="77"/>
      <c r="G29" s="77"/>
      <c r="H29" s="77"/>
      <c r="I29" s="77"/>
      <c r="J29" s="77"/>
      <c r="K29" s="77"/>
      <c r="L29" s="77"/>
      <c r="M29" s="77"/>
      <c r="N29" s="77"/>
      <c r="O29" s="77"/>
      <c r="P29" s="77"/>
    </row>
    <row r="30" spans="1:16" ht="14.45" customHeight="1" x14ac:dyDescent="0.25">
      <c r="A30" s="111"/>
      <c r="F30" s="73"/>
      <c r="M30" s="73"/>
      <c r="N30" s="73"/>
      <c r="O30" s="73"/>
      <c r="P30" s="73"/>
    </row>
    <row r="31" spans="1:16" ht="14.45" customHeight="1" x14ac:dyDescent="0.25">
      <c r="A31" s="77" t="s">
        <v>132</v>
      </c>
      <c r="B31" s="77"/>
      <c r="C31" s="77"/>
      <c r="D31" s="77"/>
      <c r="E31" s="77"/>
      <c r="F31" s="77"/>
      <c r="G31" s="77"/>
      <c r="H31" s="77"/>
      <c r="I31" s="77"/>
      <c r="J31" s="77"/>
      <c r="K31" s="77"/>
      <c r="L31" s="77"/>
      <c r="M31" s="77"/>
      <c r="N31" s="77"/>
      <c r="O31" s="77"/>
      <c r="P31" s="77"/>
    </row>
    <row r="32" spans="1:16" x14ac:dyDescent="0.25">
      <c r="A32" s="77"/>
      <c r="B32" s="77"/>
      <c r="C32" s="77"/>
      <c r="D32" s="77"/>
      <c r="E32" s="77"/>
      <c r="F32" s="77"/>
      <c r="G32" s="77"/>
      <c r="H32" s="77"/>
      <c r="I32" s="77"/>
      <c r="J32" s="77"/>
      <c r="K32" s="77"/>
      <c r="L32" s="77"/>
      <c r="M32" s="77"/>
      <c r="N32" s="77"/>
      <c r="O32" s="77"/>
      <c r="P32" s="77"/>
    </row>
    <row r="33" spans="1:16" s="76" customFormat="1" ht="18.600000000000001" customHeight="1" x14ac:dyDescent="0.3">
      <c r="A33" s="75" t="s">
        <v>62</v>
      </c>
      <c r="B33" s="75"/>
      <c r="C33" s="75"/>
      <c r="D33" s="75"/>
      <c r="E33" s="75"/>
      <c r="F33" s="75"/>
      <c r="G33" s="75"/>
      <c r="H33" s="75"/>
      <c r="I33" s="75"/>
      <c r="J33" s="75"/>
      <c r="K33" s="75"/>
      <c r="L33" s="75"/>
      <c r="M33" s="75"/>
      <c r="N33" s="75"/>
      <c r="O33" s="75"/>
      <c r="P33" s="75"/>
    </row>
    <row r="34" spans="1:16" s="76" customFormat="1" ht="14.45" customHeight="1" x14ac:dyDescent="0.3">
      <c r="A34" s="77"/>
      <c r="B34" s="77"/>
      <c r="C34" s="77"/>
      <c r="D34" s="77"/>
      <c r="E34" s="77"/>
      <c r="F34" s="77"/>
      <c r="G34" s="77"/>
      <c r="H34" s="77"/>
      <c r="I34" s="77"/>
      <c r="J34" s="77"/>
      <c r="K34" s="77"/>
      <c r="L34" s="77"/>
      <c r="M34" s="77"/>
      <c r="N34" s="77"/>
      <c r="O34" s="77"/>
      <c r="P34" s="77"/>
    </row>
    <row r="35" spans="1:16" s="76" customFormat="1" ht="30" x14ac:dyDescent="0.3">
      <c r="A35" s="77" t="s">
        <v>118</v>
      </c>
      <c r="B35" s="77"/>
      <c r="C35" s="77"/>
      <c r="D35" s="77"/>
      <c r="E35" s="77"/>
      <c r="F35" s="77"/>
      <c r="G35" s="77"/>
      <c r="H35" s="77"/>
      <c r="I35" s="77"/>
      <c r="J35" s="77"/>
      <c r="K35" s="77"/>
      <c r="L35" s="77"/>
      <c r="M35" s="77"/>
      <c r="N35" s="77"/>
      <c r="O35" s="77"/>
      <c r="P35" s="77"/>
    </row>
    <row r="36" spans="1:16" s="80" customFormat="1" ht="14.45" customHeight="1" x14ac:dyDescent="0.3">
      <c r="A36" s="79"/>
      <c r="B36" s="79"/>
      <c r="C36" s="79"/>
      <c r="D36" s="79"/>
      <c r="E36" s="79"/>
      <c r="F36" s="79"/>
      <c r="G36" s="79"/>
      <c r="H36" s="79"/>
      <c r="I36" s="79"/>
      <c r="J36" s="79"/>
      <c r="K36" s="79"/>
      <c r="L36" s="79"/>
      <c r="M36" s="79"/>
      <c r="N36" s="79"/>
      <c r="O36" s="79"/>
      <c r="P36" s="79"/>
    </row>
    <row r="37" spans="1:16" s="76" customFormat="1" ht="14.45" customHeight="1" x14ac:dyDescent="0.3">
      <c r="A37" s="77" t="s">
        <v>63</v>
      </c>
      <c r="B37" s="77"/>
      <c r="C37" s="77"/>
      <c r="D37" s="77"/>
      <c r="E37" s="77"/>
      <c r="F37" s="77"/>
      <c r="G37" s="77"/>
      <c r="H37" s="77"/>
      <c r="I37" s="77"/>
      <c r="J37" s="77"/>
      <c r="K37" s="77"/>
      <c r="L37" s="77"/>
      <c r="M37" s="77"/>
      <c r="N37" s="77"/>
      <c r="O37" s="77"/>
      <c r="P37" s="77"/>
    </row>
    <row r="38" spans="1:16" s="76" customFormat="1" ht="14.45" customHeight="1" x14ac:dyDescent="0.3">
      <c r="A38" s="77"/>
      <c r="B38" s="77"/>
      <c r="C38" s="77"/>
      <c r="D38" s="77"/>
      <c r="E38" s="77"/>
      <c r="F38" s="77"/>
      <c r="G38" s="77"/>
      <c r="H38" s="77"/>
      <c r="I38" s="77"/>
      <c r="J38" s="77"/>
      <c r="K38" s="77"/>
      <c r="L38" s="77"/>
      <c r="M38" s="77"/>
      <c r="N38" s="77"/>
      <c r="O38" s="77"/>
      <c r="P38" s="77"/>
    </row>
    <row r="39" spans="1:16" s="82" customFormat="1" ht="15.75" x14ac:dyDescent="0.25">
      <c r="A39" s="81" t="s">
        <v>64</v>
      </c>
      <c r="B39" s="81"/>
      <c r="C39" s="81"/>
      <c r="D39" s="81"/>
      <c r="E39" s="81"/>
      <c r="F39" s="81"/>
      <c r="G39" s="81"/>
      <c r="H39" s="81"/>
      <c r="I39" s="81"/>
      <c r="J39" s="81"/>
      <c r="K39" s="81"/>
      <c r="L39" s="81"/>
      <c r="M39" s="81"/>
      <c r="N39" s="81"/>
      <c r="O39" s="81"/>
      <c r="P39" s="81"/>
    </row>
    <row r="40" spans="1:16" x14ac:dyDescent="0.25">
      <c r="F40" s="73"/>
      <c r="M40" s="73"/>
      <c r="N40" s="73"/>
      <c r="O40" s="73"/>
      <c r="P40" s="73"/>
    </row>
    <row r="41" spans="1:16" ht="14.45" customHeight="1" x14ac:dyDescent="0.25">
      <c r="A41" s="77" t="s">
        <v>151</v>
      </c>
      <c r="B41" s="77"/>
      <c r="C41" s="77"/>
      <c r="D41" s="77"/>
      <c r="E41" s="77"/>
      <c r="F41" s="77"/>
      <c r="G41" s="77"/>
      <c r="H41" s="77"/>
      <c r="I41" s="77"/>
      <c r="J41" s="77"/>
      <c r="K41" s="77"/>
      <c r="L41" s="77"/>
      <c r="M41" s="77"/>
      <c r="N41" s="77"/>
      <c r="O41" s="77"/>
      <c r="P41" s="77"/>
    </row>
    <row r="42" spans="1:16" x14ac:dyDescent="0.25">
      <c r="F42" s="73"/>
      <c r="M42" s="73"/>
      <c r="N42" s="73"/>
      <c r="O42" s="73"/>
      <c r="P42" s="73"/>
    </row>
    <row r="43" spans="1:16" ht="29.1" customHeight="1" x14ac:dyDescent="0.25">
      <c r="A43" s="77" t="s">
        <v>152</v>
      </c>
      <c r="B43" s="77"/>
      <c r="C43" s="77"/>
      <c r="D43" s="77"/>
      <c r="E43" s="77"/>
      <c r="F43" s="77"/>
      <c r="G43" s="77"/>
      <c r="H43" s="77"/>
      <c r="I43" s="77"/>
      <c r="J43" s="77"/>
      <c r="K43" s="77"/>
      <c r="L43" s="77"/>
      <c r="M43" s="77"/>
      <c r="N43" s="77"/>
      <c r="O43" s="77"/>
      <c r="P43" s="77"/>
    </row>
    <row r="44" spans="1:16" x14ac:dyDescent="0.25">
      <c r="A44" s="77"/>
      <c r="B44" s="77"/>
      <c r="C44" s="77"/>
      <c r="D44" s="77"/>
      <c r="E44" s="77"/>
      <c r="F44" s="77"/>
      <c r="G44" s="77"/>
      <c r="H44" s="77"/>
      <c r="I44" s="77"/>
      <c r="J44" s="77"/>
      <c r="K44" s="77"/>
      <c r="L44" s="77"/>
      <c r="M44" s="77"/>
      <c r="N44" s="77"/>
      <c r="O44" s="77"/>
      <c r="P44" s="77"/>
    </row>
    <row r="45" spans="1:16" s="82" customFormat="1" ht="15.75" x14ac:dyDescent="0.25">
      <c r="A45" s="81" t="s">
        <v>65</v>
      </c>
      <c r="B45" s="81"/>
      <c r="C45" s="81"/>
      <c r="D45" s="81"/>
      <c r="E45" s="81"/>
      <c r="F45" s="81"/>
      <c r="G45" s="81"/>
      <c r="H45" s="81"/>
      <c r="I45" s="81"/>
      <c r="J45" s="81"/>
      <c r="K45" s="81"/>
      <c r="L45" s="81"/>
      <c r="M45" s="81"/>
      <c r="N45" s="81"/>
      <c r="O45" s="81"/>
      <c r="P45" s="81"/>
    </row>
    <row r="46" spans="1:16" x14ac:dyDescent="0.25">
      <c r="F46" s="73"/>
      <c r="M46" s="73"/>
      <c r="N46" s="73"/>
      <c r="O46" s="73"/>
      <c r="P46" s="73"/>
    </row>
    <row r="47" spans="1:16" ht="14.45" customHeight="1" x14ac:dyDescent="0.25">
      <c r="A47" s="77" t="s">
        <v>119</v>
      </c>
      <c r="B47" s="77"/>
      <c r="C47" s="77"/>
      <c r="D47" s="77"/>
      <c r="E47" s="77"/>
      <c r="F47" s="77"/>
      <c r="G47" s="77"/>
      <c r="H47" s="77"/>
      <c r="I47" s="77"/>
      <c r="J47" s="77"/>
      <c r="K47" s="77"/>
      <c r="L47" s="77"/>
      <c r="M47" s="77"/>
      <c r="N47" s="77"/>
      <c r="O47" s="77"/>
      <c r="P47" s="77"/>
    </row>
    <row r="48" spans="1:16" x14ac:dyDescent="0.25">
      <c r="F48" s="73"/>
      <c r="M48" s="73"/>
      <c r="N48" s="73"/>
      <c r="O48" s="73"/>
      <c r="P48" s="73"/>
    </row>
    <row r="49" spans="1:16" ht="14.45" customHeight="1" x14ac:dyDescent="0.25">
      <c r="A49" s="77" t="s">
        <v>120</v>
      </c>
      <c r="B49" s="77"/>
      <c r="C49" s="77"/>
      <c r="D49" s="77"/>
      <c r="E49" s="77"/>
      <c r="F49" s="77"/>
      <c r="G49" s="77"/>
      <c r="H49" s="77"/>
      <c r="I49" s="77"/>
      <c r="J49" s="77"/>
      <c r="K49" s="77"/>
      <c r="L49" s="77"/>
      <c r="M49" s="77"/>
      <c r="N49" s="77"/>
      <c r="O49" s="77"/>
      <c r="P49" s="77"/>
    </row>
    <row r="50" spans="1:16" x14ac:dyDescent="0.25">
      <c r="F50" s="73"/>
      <c r="M50" s="73"/>
      <c r="N50" s="73"/>
      <c r="O50" s="73"/>
      <c r="P50" s="73"/>
    </row>
    <row r="51" spans="1:16" s="82" customFormat="1" ht="14.45" customHeight="1" x14ac:dyDescent="0.25">
      <c r="A51" s="81" t="s">
        <v>66</v>
      </c>
      <c r="B51" s="81"/>
      <c r="C51" s="81"/>
      <c r="D51" s="81"/>
      <c r="E51" s="81"/>
      <c r="F51" s="81"/>
      <c r="G51" s="81"/>
      <c r="H51" s="81"/>
      <c r="I51" s="81"/>
      <c r="J51" s="81"/>
      <c r="K51" s="81"/>
      <c r="L51" s="81"/>
      <c r="M51" s="81"/>
      <c r="N51" s="81"/>
      <c r="O51" s="81"/>
      <c r="P51" s="81"/>
    </row>
    <row r="52" spans="1:16" x14ac:dyDescent="0.25">
      <c r="F52" s="73"/>
      <c r="M52" s="73"/>
      <c r="N52" s="73"/>
      <c r="O52" s="73"/>
      <c r="P52" s="73"/>
    </row>
    <row r="53" spans="1:16" ht="30" x14ac:dyDescent="0.25">
      <c r="A53" s="73" t="s">
        <v>146</v>
      </c>
      <c r="B53" s="77"/>
      <c r="C53" s="77"/>
      <c r="D53" s="77"/>
      <c r="E53" s="77"/>
      <c r="F53" s="77"/>
      <c r="G53" s="77"/>
      <c r="H53" s="77"/>
      <c r="I53" s="77"/>
      <c r="J53" s="77"/>
      <c r="K53" s="77"/>
      <c r="L53" s="77"/>
      <c r="M53" s="77"/>
      <c r="N53" s="77"/>
      <c r="O53" s="77"/>
      <c r="P53" s="77"/>
    </row>
    <row r="54" spans="1:16" x14ac:dyDescent="0.25">
      <c r="A54" s="78" t="s">
        <v>67</v>
      </c>
      <c r="B54" s="77"/>
      <c r="C54" s="77"/>
      <c r="D54" s="77"/>
      <c r="E54" s="77"/>
      <c r="F54" s="77"/>
      <c r="G54" s="77"/>
      <c r="H54" s="77"/>
      <c r="I54" s="77"/>
      <c r="J54" s="77"/>
      <c r="K54" s="77"/>
      <c r="L54" s="77"/>
      <c r="M54" s="77"/>
      <c r="N54" s="77"/>
      <c r="O54" s="77"/>
      <c r="P54" s="77"/>
    </row>
    <row r="55" spans="1:16" x14ac:dyDescent="0.25">
      <c r="A55" s="78" t="s">
        <v>68</v>
      </c>
      <c r="B55" s="77"/>
      <c r="C55" s="77"/>
      <c r="D55" s="77"/>
      <c r="E55" s="77"/>
      <c r="F55" s="77"/>
      <c r="G55" s="77"/>
      <c r="H55" s="77"/>
      <c r="I55" s="77"/>
      <c r="J55" s="77"/>
      <c r="K55" s="77"/>
      <c r="L55" s="77"/>
      <c r="M55" s="77"/>
      <c r="N55" s="77"/>
      <c r="O55" s="77"/>
      <c r="P55" s="77"/>
    </row>
    <row r="56" spans="1:16" x14ac:dyDescent="0.25">
      <c r="A56" s="78" t="s">
        <v>69</v>
      </c>
      <c r="B56" s="77"/>
      <c r="C56" s="77"/>
      <c r="D56" s="77"/>
      <c r="E56" s="77"/>
      <c r="F56" s="77"/>
      <c r="G56" s="77"/>
      <c r="H56" s="77"/>
      <c r="I56" s="77"/>
      <c r="J56" s="77"/>
      <c r="K56" s="77"/>
      <c r="L56" s="77"/>
      <c r="M56" s="77"/>
      <c r="N56" s="77"/>
      <c r="O56" s="77"/>
      <c r="P56" s="77"/>
    </row>
    <row r="57" spans="1:16" x14ac:dyDescent="0.25">
      <c r="B57" s="77"/>
      <c r="C57" s="77"/>
      <c r="D57" s="77"/>
      <c r="E57" s="77"/>
      <c r="F57" s="77"/>
      <c r="G57" s="77"/>
      <c r="H57" s="77"/>
      <c r="I57" s="77"/>
      <c r="J57" s="77"/>
      <c r="K57" s="77"/>
      <c r="L57" s="77"/>
      <c r="M57" s="77"/>
      <c r="N57" s="77"/>
      <c r="O57" s="77"/>
      <c r="P57" s="77"/>
    </row>
    <row r="58" spans="1:16" ht="30" x14ac:dyDescent="0.25">
      <c r="A58" s="73" t="s">
        <v>153</v>
      </c>
      <c r="B58" s="77"/>
      <c r="C58" s="77"/>
      <c r="D58" s="77"/>
      <c r="E58" s="77"/>
      <c r="F58" s="77"/>
      <c r="G58" s="77"/>
      <c r="H58" s="77"/>
      <c r="I58" s="77"/>
      <c r="J58" s="77"/>
      <c r="K58" s="77"/>
      <c r="L58" s="77"/>
      <c r="M58" s="77"/>
      <c r="N58" s="77"/>
      <c r="O58" s="77"/>
      <c r="P58" s="77"/>
    </row>
    <row r="59" spans="1:16" x14ac:dyDescent="0.25">
      <c r="A59" s="78" t="s">
        <v>154</v>
      </c>
      <c r="B59" s="77"/>
      <c r="C59" s="77"/>
      <c r="D59" s="77"/>
      <c r="E59" s="77"/>
      <c r="F59" s="77"/>
      <c r="G59" s="77"/>
      <c r="H59" s="77"/>
      <c r="I59" s="77"/>
      <c r="J59" s="77"/>
      <c r="K59" s="77"/>
      <c r="L59" s="77"/>
      <c r="M59" s="77"/>
      <c r="N59" s="77"/>
      <c r="O59" s="77"/>
      <c r="P59" s="77"/>
    </row>
    <row r="60" spans="1:16" ht="14.45" customHeight="1" x14ac:dyDescent="0.25">
      <c r="A60" s="78" t="s">
        <v>147</v>
      </c>
      <c r="B60" s="77"/>
      <c r="C60" s="77"/>
      <c r="D60" s="77"/>
      <c r="E60" s="77"/>
      <c r="F60" s="77"/>
      <c r="G60" s="77"/>
      <c r="H60" s="77"/>
      <c r="I60" s="77"/>
      <c r="J60" s="77"/>
      <c r="K60" s="77"/>
      <c r="L60" s="77"/>
      <c r="M60" s="77"/>
      <c r="N60" s="77"/>
      <c r="O60" s="77"/>
      <c r="P60" s="77"/>
    </row>
    <row r="61" spans="1:16" ht="14.45" customHeight="1" x14ac:dyDescent="0.25">
      <c r="B61" s="77"/>
      <c r="C61" s="77"/>
      <c r="D61" s="77"/>
      <c r="E61" s="77"/>
      <c r="F61" s="77"/>
      <c r="G61" s="77"/>
      <c r="H61" s="77"/>
      <c r="I61" s="77"/>
      <c r="J61" s="77"/>
      <c r="K61" s="77"/>
      <c r="L61" s="77"/>
      <c r="M61" s="77"/>
      <c r="N61" s="77"/>
      <c r="O61" s="77"/>
      <c r="P61" s="77"/>
    </row>
    <row r="62" spans="1:16" s="82" customFormat="1" ht="15.75" x14ac:dyDescent="0.25">
      <c r="A62" s="81" t="s">
        <v>70</v>
      </c>
      <c r="B62" s="81"/>
      <c r="C62" s="81"/>
      <c r="D62" s="81"/>
      <c r="E62" s="81"/>
      <c r="F62" s="81"/>
      <c r="G62" s="81"/>
      <c r="H62" s="81"/>
      <c r="I62" s="81"/>
      <c r="J62" s="81"/>
      <c r="K62" s="81"/>
      <c r="L62" s="81"/>
      <c r="M62" s="81"/>
      <c r="N62" s="81"/>
      <c r="O62" s="81"/>
      <c r="P62" s="81"/>
    </row>
    <row r="63" spans="1:16" s="82" customFormat="1" ht="15.75" x14ac:dyDescent="0.25">
      <c r="A63" s="77"/>
      <c r="B63" s="81"/>
      <c r="C63" s="81"/>
      <c r="D63" s="81"/>
      <c r="E63" s="81"/>
      <c r="F63" s="81"/>
      <c r="G63" s="81"/>
      <c r="H63" s="81"/>
      <c r="I63" s="81"/>
      <c r="J63" s="81"/>
      <c r="K63" s="81"/>
      <c r="L63" s="81"/>
      <c r="M63" s="81"/>
      <c r="N63" s="81"/>
      <c r="O63" s="81"/>
      <c r="P63" s="81"/>
    </row>
    <row r="64" spans="1:16" s="82" customFormat="1" ht="15.75" x14ac:dyDescent="0.25">
      <c r="A64" s="77" t="s">
        <v>148</v>
      </c>
      <c r="B64" s="81"/>
      <c r="C64" s="81"/>
      <c r="D64" s="81"/>
      <c r="E64" s="81"/>
      <c r="F64" s="81"/>
      <c r="G64" s="81"/>
      <c r="H64" s="81"/>
      <c r="I64" s="81"/>
      <c r="J64" s="81"/>
      <c r="K64" s="81"/>
      <c r="L64" s="81"/>
      <c r="M64" s="81"/>
      <c r="N64" s="81"/>
      <c r="O64" s="81"/>
      <c r="P64" s="81"/>
    </row>
    <row r="65" spans="1:16" s="82" customFormat="1" ht="15.75" x14ac:dyDescent="0.25">
      <c r="A65" s="77"/>
      <c r="B65" s="81"/>
      <c r="C65" s="81"/>
      <c r="D65" s="81"/>
      <c r="E65" s="81"/>
      <c r="F65" s="81"/>
      <c r="G65" s="81"/>
      <c r="H65" s="81"/>
      <c r="I65" s="81"/>
      <c r="J65" s="81"/>
      <c r="K65" s="81"/>
      <c r="L65" s="81"/>
      <c r="M65" s="81"/>
      <c r="N65" s="81"/>
      <c r="O65" s="81"/>
      <c r="P65" s="81"/>
    </row>
    <row r="66" spans="1:16" s="82" customFormat="1" ht="30" x14ac:dyDescent="0.25">
      <c r="A66" s="83" t="s">
        <v>71</v>
      </c>
      <c r="B66" s="81"/>
      <c r="C66" s="81"/>
      <c r="D66" s="81"/>
      <c r="E66" s="81"/>
      <c r="F66" s="81"/>
      <c r="G66" s="81"/>
      <c r="H66" s="81"/>
      <c r="I66" s="81"/>
      <c r="J66" s="81"/>
      <c r="K66" s="81"/>
      <c r="L66" s="81"/>
      <c r="M66" s="81"/>
      <c r="N66" s="81"/>
      <c r="O66" s="81"/>
      <c r="P66" s="81"/>
    </row>
    <row r="67" spans="1:16" x14ac:dyDescent="0.25">
      <c r="F67" s="73"/>
      <c r="M67" s="73"/>
      <c r="N67" s="73"/>
      <c r="O67" s="73"/>
      <c r="P67" s="73"/>
    </row>
    <row r="68" spans="1:16" s="82" customFormat="1" ht="15.75" x14ac:dyDescent="0.25">
      <c r="A68" s="81" t="s">
        <v>72</v>
      </c>
      <c r="B68" s="81"/>
      <c r="C68" s="81"/>
      <c r="D68" s="81"/>
      <c r="E68" s="81"/>
      <c r="F68" s="81"/>
      <c r="G68" s="81"/>
      <c r="H68" s="81"/>
      <c r="I68" s="81"/>
      <c r="J68" s="81"/>
      <c r="K68" s="81"/>
      <c r="L68" s="81"/>
      <c r="M68" s="81"/>
      <c r="N68" s="81"/>
      <c r="O68" s="81"/>
      <c r="P68" s="81"/>
    </row>
    <row r="69" spans="1:16" x14ac:dyDescent="0.25">
      <c r="F69" s="73"/>
      <c r="M69" s="73"/>
      <c r="N69" s="73"/>
      <c r="O69" s="73"/>
      <c r="P69" s="73"/>
    </row>
    <row r="70" spans="1:16" ht="14.45" customHeight="1" x14ac:dyDescent="0.25">
      <c r="A70" s="77" t="s">
        <v>73</v>
      </c>
      <c r="B70" s="77"/>
      <c r="C70" s="77"/>
      <c r="D70" s="77"/>
      <c r="E70" s="77"/>
      <c r="F70" s="77"/>
      <c r="G70" s="77"/>
      <c r="H70" s="77"/>
      <c r="I70" s="77"/>
      <c r="J70" s="77"/>
      <c r="K70" s="77"/>
      <c r="L70" s="77"/>
      <c r="M70" s="77"/>
      <c r="N70" s="77"/>
      <c r="O70" s="77"/>
      <c r="P70" s="77"/>
    </row>
    <row r="71" spans="1:16" x14ac:dyDescent="0.25">
      <c r="F71" s="73"/>
      <c r="M71" s="73"/>
      <c r="N71" s="73"/>
      <c r="O71" s="73"/>
      <c r="P71" s="73"/>
    </row>
    <row r="72" spans="1:16" s="82" customFormat="1" ht="15.75" x14ac:dyDescent="0.25">
      <c r="A72" s="81" t="s">
        <v>74</v>
      </c>
      <c r="B72" s="81"/>
      <c r="C72" s="81"/>
      <c r="D72" s="81"/>
      <c r="E72" s="81"/>
      <c r="F72" s="81"/>
      <c r="G72" s="81"/>
      <c r="H72" s="81"/>
      <c r="I72" s="81"/>
      <c r="J72" s="81"/>
      <c r="K72" s="81"/>
      <c r="L72" s="81"/>
      <c r="M72" s="81"/>
      <c r="N72" s="81"/>
      <c r="O72" s="81"/>
      <c r="P72" s="81"/>
    </row>
    <row r="73" spans="1:16" x14ac:dyDescent="0.25">
      <c r="F73" s="73"/>
      <c r="M73" s="73"/>
      <c r="N73" s="73"/>
      <c r="O73" s="73"/>
      <c r="P73" s="73"/>
    </row>
    <row r="74" spans="1:16" s="82" customFormat="1" ht="15.6" customHeight="1" x14ac:dyDescent="0.25">
      <c r="A74" s="77" t="s">
        <v>75</v>
      </c>
      <c r="B74" s="81"/>
      <c r="C74" s="81"/>
      <c r="D74" s="81"/>
      <c r="E74" s="81"/>
      <c r="F74" s="81"/>
      <c r="G74" s="81"/>
      <c r="H74" s="81"/>
      <c r="I74" s="81"/>
      <c r="J74" s="81"/>
      <c r="K74" s="81"/>
      <c r="L74" s="81"/>
      <c r="M74" s="81"/>
      <c r="N74" s="81"/>
      <c r="O74" s="81"/>
      <c r="P74" s="81"/>
    </row>
    <row r="75" spans="1:16" x14ac:dyDescent="0.25">
      <c r="F75" s="73"/>
      <c r="M75" s="73"/>
      <c r="N75" s="73"/>
      <c r="O75" s="73"/>
      <c r="P75" s="73"/>
    </row>
    <row r="76" spans="1:16" ht="14.45" customHeight="1" x14ac:dyDescent="0.25">
      <c r="A76" s="81" t="s">
        <v>76</v>
      </c>
      <c r="B76" s="77"/>
      <c r="C76" s="77"/>
      <c r="D76" s="77"/>
      <c r="E76" s="77"/>
      <c r="F76" s="77"/>
      <c r="G76" s="77"/>
      <c r="H76" s="77"/>
      <c r="I76" s="77"/>
      <c r="J76" s="77"/>
      <c r="K76" s="77"/>
      <c r="L76" s="77"/>
      <c r="M76" s="77"/>
      <c r="N76" s="77"/>
      <c r="O76" s="77"/>
      <c r="P76" s="77"/>
    </row>
    <row r="77" spans="1:16" ht="14.45" customHeight="1" x14ac:dyDescent="0.25">
      <c r="A77" s="77"/>
      <c r="B77" s="77"/>
      <c r="C77" s="77"/>
      <c r="D77" s="77"/>
      <c r="E77" s="77"/>
      <c r="F77" s="77"/>
      <c r="G77" s="77"/>
      <c r="H77" s="77"/>
      <c r="I77" s="77"/>
      <c r="J77" s="77"/>
      <c r="K77" s="77"/>
      <c r="L77" s="77"/>
      <c r="M77" s="77"/>
      <c r="N77" s="77"/>
      <c r="O77" s="77"/>
      <c r="P77" s="77"/>
    </row>
    <row r="78" spans="1:16" ht="14.45" customHeight="1" x14ac:dyDescent="0.25">
      <c r="A78" s="77" t="s">
        <v>128</v>
      </c>
      <c r="B78" s="77"/>
      <c r="C78" s="77"/>
      <c r="D78" s="77"/>
      <c r="E78" s="77"/>
      <c r="F78" s="77"/>
      <c r="G78" s="77"/>
      <c r="H78" s="77"/>
      <c r="I78" s="77"/>
      <c r="J78" s="77"/>
      <c r="K78" s="77"/>
      <c r="L78" s="77"/>
      <c r="M78" s="77"/>
      <c r="N78" s="77"/>
      <c r="O78" s="77"/>
      <c r="P78" s="77"/>
    </row>
    <row r="79" spans="1:16" x14ac:dyDescent="0.25">
      <c r="F79" s="73"/>
      <c r="M79" s="73"/>
      <c r="N79" s="73"/>
      <c r="O79" s="73"/>
      <c r="P79" s="73"/>
    </row>
    <row r="80" spans="1:16" ht="14.45" customHeight="1" x14ac:dyDescent="0.25">
      <c r="A80" s="81" t="s">
        <v>77</v>
      </c>
      <c r="B80" s="77"/>
      <c r="C80" s="77"/>
      <c r="D80" s="77"/>
      <c r="E80" s="77"/>
      <c r="F80" s="77"/>
      <c r="G80" s="77"/>
      <c r="H80" s="77"/>
      <c r="I80" s="77"/>
      <c r="J80" s="77"/>
      <c r="K80" s="77"/>
      <c r="L80" s="77"/>
      <c r="M80" s="77"/>
      <c r="N80" s="77"/>
      <c r="O80" s="77"/>
      <c r="P80" s="77"/>
    </row>
    <row r="81" spans="1:16" x14ac:dyDescent="0.25">
      <c r="F81" s="73"/>
      <c r="M81" s="73"/>
      <c r="N81" s="73"/>
      <c r="O81" s="73"/>
      <c r="P81" s="73"/>
    </row>
    <row r="82" spans="1:16" ht="14.45" customHeight="1" x14ac:dyDescent="0.25">
      <c r="A82" s="77" t="s">
        <v>78</v>
      </c>
      <c r="B82" s="77"/>
      <c r="C82" s="77"/>
      <c r="D82" s="77"/>
      <c r="E82" s="77"/>
      <c r="F82" s="77"/>
      <c r="G82" s="77"/>
      <c r="H82" s="77"/>
      <c r="I82" s="77"/>
      <c r="J82" s="77"/>
      <c r="K82" s="77"/>
      <c r="L82" s="77"/>
      <c r="M82" s="77"/>
      <c r="N82" s="77"/>
      <c r="O82" s="77"/>
      <c r="P82" s="77"/>
    </row>
    <row r="83" spans="1:16" x14ac:dyDescent="0.25">
      <c r="F83" s="73"/>
      <c r="M83" s="73"/>
      <c r="N83" s="73"/>
      <c r="O83" s="73"/>
      <c r="P83" s="73"/>
    </row>
    <row r="84" spans="1:16" ht="45" x14ac:dyDescent="0.25">
      <c r="A84" s="77" t="s">
        <v>129</v>
      </c>
      <c r="B84" s="77"/>
      <c r="C84" s="77"/>
      <c r="D84" s="77"/>
      <c r="E84" s="77"/>
      <c r="F84" s="77"/>
      <c r="G84" s="77"/>
      <c r="H84" s="77"/>
      <c r="I84" s="77"/>
      <c r="J84" s="77"/>
      <c r="K84" s="77"/>
      <c r="L84" s="77"/>
      <c r="M84" s="77"/>
      <c r="N84" s="77"/>
      <c r="O84" s="77"/>
      <c r="P84" s="77"/>
    </row>
    <row r="85" spans="1:16" ht="14.45" customHeight="1" x14ac:dyDescent="0.25">
      <c r="A85" s="86" t="s">
        <v>79</v>
      </c>
      <c r="B85" s="77"/>
      <c r="C85" s="77"/>
      <c r="D85" s="77"/>
      <c r="E85" s="77"/>
      <c r="F85" s="77"/>
      <c r="G85" s="77"/>
      <c r="H85" s="77"/>
      <c r="I85" s="77"/>
      <c r="J85" s="77"/>
      <c r="K85" s="77"/>
      <c r="L85" s="77"/>
      <c r="M85" s="77"/>
      <c r="N85" s="77"/>
      <c r="O85" s="77"/>
      <c r="P85" s="77"/>
    </row>
    <row r="86" spans="1:16" s="82" customFormat="1" ht="15.6" customHeight="1" x14ac:dyDescent="0.25">
      <c r="A86" s="86" t="s">
        <v>130</v>
      </c>
      <c r="B86" s="81"/>
      <c r="C86" s="81"/>
      <c r="D86" s="81"/>
      <c r="E86" s="81"/>
      <c r="F86" s="81"/>
      <c r="G86" s="81"/>
      <c r="H86" s="81"/>
      <c r="I86" s="81"/>
      <c r="J86" s="81"/>
      <c r="K86" s="81"/>
      <c r="L86" s="81"/>
      <c r="M86" s="81"/>
      <c r="N86" s="81"/>
      <c r="O86" s="81"/>
      <c r="P86" s="81"/>
    </row>
    <row r="87" spans="1:16" ht="14.45" customHeight="1" x14ac:dyDescent="0.25">
      <c r="A87" s="86" t="s">
        <v>131</v>
      </c>
      <c r="B87" s="77"/>
      <c r="C87" s="77"/>
      <c r="D87" s="77"/>
      <c r="E87" s="77"/>
      <c r="F87" s="77"/>
      <c r="G87" s="77"/>
      <c r="H87" s="77"/>
      <c r="I87" s="77"/>
      <c r="J87" s="77"/>
      <c r="K87" s="77"/>
      <c r="L87" s="77"/>
      <c r="M87" s="77"/>
      <c r="N87" s="77"/>
      <c r="O87" s="77"/>
      <c r="P87" s="77"/>
    </row>
    <row r="89" spans="1:16" x14ac:dyDescent="0.25">
      <c r="A89" s="77"/>
      <c r="F89" s="73"/>
      <c r="M89" s="73"/>
      <c r="N89" s="73"/>
      <c r="O89" s="73"/>
      <c r="P89" s="73"/>
    </row>
    <row r="90" spans="1:16" x14ac:dyDescent="0.25">
      <c r="A90" s="77"/>
      <c r="F90" s="73"/>
      <c r="M90" s="73"/>
      <c r="N90" s="73"/>
      <c r="O90" s="73"/>
      <c r="P90" s="73"/>
    </row>
    <row r="93" spans="1:16" x14ac:dyDescent="0.25">
      <c r="A93" s="77"/>
      <c r="F93" s="73"/>
      <c r="M93" s="73"/>
      <c r="N93" s="73"/>
      <c r="O93" s="73"/>
      <c r="P93" s="73"/>
    </row>
    <row r="95" spans="1:16" x14ac:dyDescent="0.25">
      <c r="A95" s="77"/>
      <c r="F95" s="73"/>
      <c r="M95" s="73"/>
      <c r="N95" s="73"/>
      <c r="O95" s="73"/>
      <c r="P95" s="7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zoomScale="80" zoomScaleNormal="80" workbookViewId="0">
      <selection activeCell="A6" sqref="A6:L6"/>
    </sheetView>
  </sheetViews>
  <sheetFormatPr defaultColWidth="8.7109375" defaultRowHeight="15" x14ac:dyDescent="0.25"/>
  <cols>
    <col min="1" max="1" width="26" style="117" customWidth="1"/>
    <col min="2" max="3" width="31.7109375" style="117" customWidth="1"/>
    <col min="4" max="12" width="13" style="117" customWidth="1"/>
    <col min="13" max="16384" width="8.7109375" style="117"/>
  </cols>
  <sheetData>
    <row r="1" spans="1:12" ht="29.45" customHeight="1" x14ac:dyDescent="0.25">
      <c r="A1" s="179" t="s">
        <v>122</v>
      </c>
      <c r="B1" s="179"/>
      <c r="C1" s="179"/>
      <c r="D1" s="179"/>
      <c r="E1" s="179"/>
      <c r="F1" s="179"/>
      <c r="G1" s="179"/>
      <c r="H1" s="179"/>
      <c r="I1" s="179"/>
      <c r="J1" s="179"/>
      <c r="K1" s="179"/>
      <c r="L1" s="179"/>
    </row>
    <row r="2" spans="1:12" x14ac:dyDescent="0.25">
      <c r="A2" s="179" t="s">
        <v>124</v>
      </c>
      <c r="B2" s="179"/>
      <c r="C2" s="179"/>
      <c r="D2" s="179"/>
      <c r="E2" s="179"/>
      <c r="F2" s="179"/>
      <c r="G2" s="179"/>
      <c r="H2" s="179"/>
      <c r="I2" s="179"/>
      <c r="J2" s="179"/>
      <c r="K2" s="179"/>
      <c r="L2" s="179"/>
    </row>
    <row r="3" spans="1:12" x14ac:dyDescent="0.25">
      <c r="A3" s="179" t="s">
        <v>126</v>
      </c>
      <c r="B3" s="179"/>
      <c r="C3" s="179"/>
      <c r="D3" s="179"/>
      <c r="E3" s="179"/>
      <c r="F3" s="179"/>
      <c r="G3" s="179"/>
      <c r="H3" s="179"/>
      <c r="I3" s="179"/>
      <c r="J3" s="179"/>
      <c r="K3" s="179"/>
      <c r="L3" s="179"/>
    </row>
    <row r="4" spans="1:12" x14ac:dyDescent="0.25">
      <c r="A4" s="179" t="s">
        <v>125</v>
      </c>
      <c r="B4" s="179"/>
      <c r="C4" s="179"/>
      <c r="D4" s="179"/>
      <c r="E4" s="179"/>
      <c r="F4" s="179"/>
      <c r="G4" s="179"/>
      <c r="H4" s="179"/>
      <c r="I4" s="179"/>
      <c r="J4" s="179"/>
      <c r="K4" s="179"/>
      <c r="L4" s="179"/>
    </row>
    <row r="5" spans="1:12" x14ac:dyDescent="0.25">
      <c r="A5" s="179" t="s">
        <v>127</v>
      </c>
      <c r="B5" s="179"/>
      <c r="C5" s="179"/>
      <c r="D5" s="179"/>
      <c r="E5" s="179"/>
      <c r="F5" s="179"/>
      <c r="G5" s="179"/>
      <c r="H5" s="179"/>
      <c r="I5" s="179"/>
      <c r="J5" s="179"/>
      <c r="K5" s="179"/>
      <c r="L5" s="179"/>
    </row>
    <row r="6" spans="1:12" ht="29.45" customHeight="1" x14ac:dyDescent="0.25">
      <c r="A6" s="179" t="s">
        <v>158</v>
      </c>
      <c r="B6" s="179"/>
      <c r="C6" s="179"/>
      <c r="D6" s="179"/>
      <c r="E6" s="179"/>
      <c r="F6" s="179"/>
      <c r="G6" s="179"/>
      <c r="H6" s="179"/>
      <c r="I6" s="179"/>
      <c r="J6" s="179"/>
      <c r="K6" s="179"/>
      <c r="L6" s="179"/>
    </row>
    <row r="7" spans="1:12" x14ac:dyDescent="0.25">
      <c r="A7" s="179" t="s">
        <v>123</v>
      </c>
      <c r="B7" s="179"/>
      <c r="C7" s="179"/>
      <c r="D7" s="179"/>
      <c r="E7" s="179"/>
      <c r="F7" s="179"/>
      <c r="G7" s="179"/>
      <c r="H7" s="179"/>
      <c r="I7" s="179"/>
      <c r="J7" s="179"/>
      <c r="K7" s="179"/>
      <c r="L7" s="179"/>
    </row>
    <row r="8" spans="1:12" ht="15.75" thickBot="1" x14ac:dyDescent="0.3">
      <c r="A8" s="180"/>
      <c r="B8" s="180"/>
      <c r="C8" s="180"/>
      <c r="D8" s="180"/>
      <c r="E8" s="180"/>
      <c r="F8" s="180"/>
      <c r="G8" s="180"/>
      <c r="H8" s="180"/>
      <c r="I8" s="180"/>
      <c r="J8" s="180"/>
      <c r="K8" s="180"/>
      <c r="L8" s="180"/>
    </row>
    <row r="9" spans="1:12" s="118" customFormat="1" ht="45.75" thickBot="1" x14ac:dyDescent="0.3">
      <c r="A9" s="177" t="s">
        <v>27</v>
      </c>
      <c r="B9" s="178"/>
      <c r="C9" s="181"/>
      <c r="D9" s="87" t="s">
        <v>141</v>
      </c>
      <c r="E9" s="112" t="s">
        <v>35</v>
      </c>
      <c r="F9" s="113" t="s">
        <v>36</v>
      </c>
      <c r="G9" s="88" t="s">
        <v>14</v>
      </c>
      <c r="H9" s="89" t="s">
        <v>15</v>
      </c>
      <c r="I9" s="90" t="s">
        <v>9</v>
      </c>
      <c r="J9" s="91" t="s">
        <v>10</v>
      </c>
      <c r="K9" s="114" t="s">
        <v>51</v>
      </c>
      <c r="L9" s="115" t="s">
        <v>52</v>
      </c>
    </row>
    <row r="10" spans="1:12" s="118" customFormat="1" ht="14.45" customHeight="1" x14ac:dyDescent="0.25">
      <c r="A10" s="155" t="s">
        <v>37</v>
      </c>
      <c r="B10" s="156"/>
      <c r="C10" s="157"/>
      <c r="D10" s="124">
        <f>D11+D17+D23+D30</f>
        <v>115075</v>
      </c>
      <c r="E10" s="116">
        <f>E11+E17+E23+E30</f>
        <v>53825</v>
      </c>
      <c r="F10" s="125">
        <f t="shared" ref="F10:F16" si="0">E10/$I10</f>
        <v>0.46977962033602444</v>
      </c>
      <c r="G10" s="126">
        <f>G11+G17+G23+G30</f>
        <v>60750</v>
      </c>
      <c r="H10" s="127">
        <f t="shared" ref="H10:H23" si="1">G10/$I10</f>
        <v>0.53022037966397562</v>
      </c>
      <c r="I10" s="128">
        <f>I11+I17+I23+I30</f>
        <v>114575</v>
      </c>
      <c r="J10" s="129">
        <f t="shared" ref="J10:J23" si="2">($E10+$G10)/D10</f>
        <v>0.99565500760373671</v>
      </c>
      <c r="K10" s="128">
        <f>K11+K17+K23+K30</f>
        <v>53825</v>
      </c>
      <c r="L10" s="129">
        <f t="shared" ref="L10:L23" si="3">$E10/I10</f>
        <v>0.46977962033602444</v>
      </c>
    </row>
    <row r="11" spans="1:12" s="118" customFormat="1" ht="14.45" customHeight="1" x14ac:dyDescent="0.25">
      <c r="A11" s="158" t="s">
        <v>38</v>
      </c>
      <c r="B11" s="159"/>
      <c r="C11" s="160"/>
      <c r="D11" s="120">
        <f>SUM(D12:D16)</f>
        <v>49100</v>
      </c>
      <c r="E11" s="120">
        <f>SUM(E12:E16)</f>
        <v>24850</v>
      </c>
      <c r="F11" s="133">
        <f t="shared" si="0"/>
        <v>0.50870010235414531</v>
      </c>
      <c r="G11" s="120">
        <f>SUM(G12:G16)</f>
        <v>24000</v>
      </c>
      <c r="H11" s="121">
        <f t="shared" si="1"/>
        <v>0.49129989764585463</v>
      </c>
      <c r="I11" s="122">
        <f>SUM(I12:I16)</f>
        <v>48850</v>
      </c>
      <c r="J11" s="123">
        <f t="shared" si="2"/>
        <v>0.99490835030549896</v>
      </c>
      <c r="K11" s="122">
        <f>SUM(K12:K16)</f>
        <v>24850</v>
      </c>
      <c r="L11" s="123">
        <f t="shared" si="3"/>
        <v>0.50870010235414531</v>
      </c>
    </row>
    <row r="12" spans="1:12" s="118" customFormat="1" x14ac:dyDescent="0.25">
      <c r="A12" s="96" t="s">
        <v>82</v>
      </c>
      <c r="B12" s="150" t="s">
        <v>83</v>
      </c>
      <c r="C12" s="151"/>
      <c r="D12" s="85">
        <f>40000*1</f>
        <v>40000</v>
      </c>
      <c r="E12" s="119">
        <f>$D12*0.5</f>
        <v>20000</v>
      </c>
      <c r="F12" s="134">
        <f t="shared" si="0"/>
        <v>0.5</v>
      </c>
      <c r="G12" s="119">
        <f>$D12*0.5</f>
        <v>20000</v>
      </c>
      <c r="H12" s="97">
        <f t="shared" si="1"/>
        <v>0.5</v>
      </c>
      <c r="I12" s="98">
        <f t="shared" ref="I12:I22" si="4">$E12+$G12</f>
        <v>40000</v>
      </c>
      <c r="J12" s="99">
        <f t="shared" si="2"/>
        <v>1</v>
      </c>
      <c r="K12" s="98">
        <f t="shared" ref="K12:K22" si="5">$E12</f>
        <v>20000</v>
      </c>
      <c r="L12" s="99">
        <f t="shared" si="3"/>
        <v>0.5</v>
      </c>
    </row>
    <row r="13" spans="1:12" s="118" customFormat="1" x14ac:dyDescent="0.25">
      <c r="A13" s="100"/>
      <c r="B13" s="150" t="s">
        <v>84</v>
      </c>
      <c r="C13" s="151"/>
      <c r="D13" s="85">
        <f>D12*0.2</f>
        <v>8000</v>
      </c>
      <c r="E13" s="85">
        <f>E12*0.2</f>
        <v>4000</v>
      </c>
      <c r="F13" s="134">
        <f t="shared" si="0"/>
        <v>0.5</v>
      </c>
      <c r="G13" s="85">
        <f>G12*0.2</f>
        <v>4000</v>
      </c>
      <c r="H13" s="97">
        <f t="shared" si="1"/>
        <v>0.5</v>
      </c>
      <c r="I13" s="98">
        <f t="shared" si="4"/>
        <v>8000</v>
      </c>
      <c r="J13" s="99">
        <f t="shared" si="2"/>
        <v>1</v>
      </c>
      <c r="K13" s="98">
        <f t="shared" si="5"/>
        <v>4000</v>
      </c>
      <c r="L13" s="99">
        <f t="shared" si="3"/>
        <v>0.5</v>
      </c>
    </row>
    <row r="14" spans="1:12" s="118" customFormat="1" x14ac:dyDescent="0.25">
      <c r="A14" s="100" t="s">
        <v>135</v>
      </c>
      <c r="B14" s="150" t="s">
        <v>87</v>
      </c>
      <c r="C14" s="151"/>
      <c r="D14" s="85">
        <f>500*0.5</f>
        <v>250</v>
      </c>
      <c r="E14" s="85">
        <v>250</v>
      </c>
      <c r="F14" s="134">
        <f t="shared" si="0"/>
        <v>1</v>
      </c>
      <c r="G14" s="119"/>
      <c r="H14" s="97">
        <f t="shared" si="1"/>
        <v>0</v>
      </c>
      <c r="I14" s="98">
        <f t="shared" si="4"/>
        <v>250</v>
      </c>
      <c r="J14" s="99">
        <f t="shared" si="2"/>
        <v>1</v>
      </c>
      <c r="K14" s="98">
        <f t="shared" si="5"/>
        <v>250</v>
      </c>
      <c r="L14" s="99">
        <f t="shared" si="3"/>
        <v>1</v>
      </c>
    </row>
    <row r="15" spans="1:12" s="118" customFormat="1" x14ac:dyDescent="0.25">
      <c r="A15" s="100" t="s">
        <v>136</v>
      </c>
      <c r="B15" s="150" t="s">
        <v>85</v>
      </c>
      <c r="C15" s="151"/>
      <c r="D15" s="85">
        <f>100*1</f>
        <v>100</v>
      </c>
      <c r="E15" s="119">
        <v>100</v>
      </c>
      <c r="F15" s="134">
        <f t="shared" si="0"/>
        <v>1</v>
      </c>
      <c r="G15" s="119"/>
      <c r="H15" s="97">
        <f t="shared" si="1"/>
        <v>0</v>
      </c>
      <c r="I15" s="98">
        <f t="shared" si="4"/>
        <v>100</v>
      </c>
      <c r="J15" s="99">
        <f t="shared" si="2"/>
        <v>1</v>
      </c>
      <c r="K15" s="98">
        <f t="shared" si="5"/>
        <v>100</v>
      </c>
      <c r="L15" s="99">
        <f t="shared" si="3"/>
        <v>1</v>
      </c>
    </row>
    <row r="16" spans="1:12" s="118" customFormat="1" x14ac:dyDescent="0.25">
      <c r="A16" s="100"/>
      <c r="B16" s="173" t="s">
        <v>137</v>
      </c>
      <c r="C16" s="151"/>
      <c r="D16" s="85">
        <f>62.5*12</f>
        <v>750</v>
      </c>
      <c r="E16" s="85">
        <f>62.5*12*2/3</f>
        <v>500</v>
      </c>
      <c r="F16" s="134">
        <f t="shared" si="0"/>
        <v>1</v>
      </c>
      <c r="G16" s="119"/>
      <c r="H16" s="97">
        <f t="shared" si="1"/>
        <v>0</v>
      </c>
      <c r="I16" s="98">
        <f t="shared" si="4"/>
        <v>500</v>
      </c>
      <c r="J16" s="99">
        <f t="shared" si="2"/>
        <v>0.66666666666666663</v>
      </c>
      <c r="K16" s="98">
        <f t="shared" si="5"/>
        <v>500</v>
      </c>
      <c r="L16" s="99">
        <f t="shared" si="3"/>
        <v>1</v>
      </c>
    </row>
    <row r="17" spans="1:12" s="118" customFormat="1" ht="14.45" customHeight="1" x14ac:dyDescent="0.25">
      <c r="A17" s="161" t="s">
        <v>39</v>
      </c>
      <c r="B17" s="162"/>
      <c r="C17" s="163"/>
      <c r="D17" s="120">
        <f>SUM(D18:D22)</f>
        <v>44225</v>
      </c>
      <c r="E17" s="120">
        <f>SUM(E18:E22)</f>
        <v>9475</v>
      </c>
      <c r="F17" s="133">
        <f t="shared" ref="F17" si="6">E17/$I17</f>
        <v>0.21546333143831722</v>
      </c>
      <c r="G17" s="120">
        <f>SUM(G18:G22)</f>
        <v>34500</v>
      </c>
      <c r="H17" s="121">
        <f t="shared" si="1"/>
        <v>0.7845366685616828</v>
      </c>
      <c r="I17" s="122">
        <f t="shared" si="4"/>
        <v>43975</v>
      </c>
      <c r="J17" s="123">
        <f t="shared" si="2"/>
        <v>0.99434708875070665</v>
      </c>
      <c r="K17" s="122">
        <f t="shared" si="5"/>
        <v>9475</v>
      </c>
      <c r="L17" s="123">
        <f t="shared" si="3"/>
        <v>0.21546333143831722</v>
      </c>
    </row>
    <row r="18" spans="1:12" s="118" customFormat="1" ht="14.45" customHeight="1" x14ac:dyDescent="0.25">
      <c r="A18" s="96" t="s">
        <v>95</v>
      </c>
      <c r="B18" s="150" t="s">
        <v>96</v>
      </c>
      <c r="C18" s="151"/>
      <c r="D18" s="85">
        <f>37500*1</f>
        <v>37500</v>
      </c>
      <c r="E18" s="119">
        <f>$D18*0.2</f>
        <v>7500</v>
      </c>
      <c r="F18" s="134">
        <f>E18/$I18</f>
        <v>0.2</v>
      </c>
      <c r="G18" s="119">
        <f>$D18*0.8</f>
        <v>30000</v>
      </c>
      <c r="H18" s="97">
        <f t="shared" si="1"/>
        <v>0.8</v>
      </c>
      <c r="I18" s="98">
        <f t="shared" si="4"/>
        <v>37500</v>
      </c>
      <c r="J18" s="99">
        <f t="shared" si="2"/>
        <v>1</v>
      </c>
      <c r="K18" s="98">
        <f t="shared" si="5"/>
        <v>7500</v>
      </c>
      <c r="L18" s="99">
        <f t="shared" si="3"/>
        <v>0.2</v>
      </c>
    </row>
    <row r="19" spans="1:12" s="118" customFormat="1" ht="14.45" customHeight="1" x14ac:dyDescent="0.25">
      <c r="A19" s="100"/>
      <c r="B19" s="150" t="s">
        <v>97</v>
      </c>
      <c r="C19" s="151"/>
      <c r="D19" s="85">
        <f>D18*0.15</f>
        <v>5625</v>
      </c>
      <c r="E19" s="85">
        <f>E18*0.15</f>
        <v>1125</v>
      </c>
      <c r="F19" s="134">
        <f>E19/$I19</f>
        <v>0.2</v>
      </c>
      <c r="G19" s="85">
        <f>G18*0.15</f>
        <v>4500</v>
      </c>
      <c r="H19" s="97">
        <f t="shared" si="1"/>
        <v>0.8</v>
      </c>
      <c r="I19" s="98">
        <f t="shared" si="4"/>
        <v>5625</v>
      </c>
      <c r="J19" s="99">
        <f t="shared" si="2"/>
        <v>1</v>
      </c>
      <c r="K19" s="98">
        <f t="shared" si="5"/>
        <v>1125</v>
      </c>
      <c r="L19" s="99">
        <f t="shared" si="3"/>
        <v>0.2</v>
      </c>
    </row>
    <row r="20" spans="1:12" s="118" customFormat="1" x14ac:dyDescent="0.25">
      <c r="A20" s="100" t="s">
        <v>135</v>
      </c>
      <c r="B20" s="150" t="s">
        <v>87</v>
      </c>
      <c r="C20" s="151"/>
      <c r="D20" s="85">
        <f>500*0.5</f>
        <v>250</v>
      </c>
      <c r="E20" s="85">
        <v>250</v>
      </c>
      <c r="F20" s="134">
        <f>E20/$I20</f>
        <v>1</v>
      </c>
      <c r="G20" s="119"/>
      <c r="H20" s="97">
        <f t="shared" si="1"/>
        <v>0</v>
      </c>
      <c r="I20" s="98">
        <f t="shared" si="4"/>
        <v>250</v>
      </c>
      <c r="J20" s="99">
        <f t="shared" si="2"/>
        <v>1</v>
      </c>
      <c r="K20" s="98">
        <f t="shared" si="5"/>
        <v>250</v>
      </c>
      <c r="L20" s="99">
        <f t="shared" si="3"/>
        <v>1</v>
      </c>
    </row>
    <row r="21" spans="1:12" s="118" customFormat="1" x14ac:dyDescent="0.25">
      <c r="A21" s="100" t="s">
        <v>136</v>
      </c>
      <c r="B21" s="150" t="s">
        <v>85</v>
      </c>
      <c r="C21" s="151"/>
      <c r="D21" s="85">
        <f>100*1</f>
        <v>100</v>
      </c>
      <c r="E21" s="119">
        <v>100</v>
      </c>
      <c r="F21" s="134">
        <f>E21/$I21</f>
        <v>1</v>
      </c>
      <c r="G21" s="119"/>
      <c r="H21" s="97">
        <f t="shared" si="1"/>
        <v>0</v>
      </c>
      <c r="I21" s="98">
        <f t="shared" si="4"/>
        <v>100</v>
      </c>
      <c r="J21" s="99">
        <f t="shared" si="2"/>
        <v>1</v>
      </c>
      <c r="K21" s="98">
        <f t="shared" si="5"/>
        <v>100</v>
      </c>
      <c r="L21" s="99">
        <f t="shared" si="3"/>
        <v>1</v>
      </c>
    </row>
    <row r="22" spans="1:12" s="118" customFormat="1" x14ac:dyDescent="0.25">
      <c r="A22" s="100"/>
      <c r="B22" s="173" t="s">
        <v>137</v>
      </c>
      <c r="C22" s="151"/>
      <c r="D22" s="85">
        <f>62.5*12</f>
        <v>750</v>
      </c>
      <c r="E22" s="85">
        <f>62.5*12*2/3</f>
        <v>500</v>
      </c>
      <c r="F22" s="134">
        <f>E22/$I22</f>
        <v>1</v>
      </c>
      <c r="G22" s="119"/>
      <c r="H22" s="97">
        <f t="shared" si="1"/>
        <v>0</v>
      </c>
      <c r="I22" s="98">
        <f t="shared" si="4"/>
        <v>500</v>
      </c>
      <c r="J22" s="99">
        <f t="shared" si="2"/>
        <v>0.66666666666666663</v>
      </c>
      <c r="K22" s="98">
        <f t="shared" si="5"/>
        <v>500</v>
      </c>
      <c r="L22" s="99">
        <f t="shared" si="3"/>
        <v>1</v>
      </c>
    </row>
    <row r="23" spans="1:12" s="118" customFormat="1" ht="14.45" customHeight="1" x14ac:dyDescent="0.25">
      <c r="A23" s="161" t="s">
        <v>40</v>
      </c>
      <c r="B23" s="162"/>
      <c r="C23" s="163"/>
      <c r="D23" s="120">
        <f>SUM(D24:D29)</f>
        <v>15387.5</v>
      </c>
      <c r="E23" s="120">
        <f>SUM(E24:E29)</f>
        <v>13137.5</v>
      </c>
      <c r="F23" s="133">
        <f t="shared" ref="F23" si="7">E23/$I23</f>
        <v>0.85377741673436236</v>
      </c>
      <c r="G23" s="120">
        <f>SUM(G24:G29)</f>
        <v>2250</v>
      </c>
      <c r="H23" s="121">
        <f t="shared" si="1"/>
        <v>0.1462225832656377</v>
      </c>
      <c r="I23" s="122">
        <f>SUM(I24:I29)</f>
        <v>15387.5</v>
      </c>
      <c r="J23" s="123">
        <f t="shared" si="2"/>
        <v>1</v>
      </c>
      <c r="K23" s="122">
        <f>SUM(K24:K29)</f>
        <v>13137.5</v>
      </c>
      <c r="L23" s="123">
        <f t="shared" si="3"/>
        <v>0.85377741673436236</v>
      </c>
    </row>
    <row r="24" spans="1:12" s="118" customFormat="1" x14ac:dyDescent="0.25">
      <c r="A24" s="96" t="s">
        <v>80</v>
      </c>
      <c r="B24" s="150" t="s">
        <v>81</v>
      </c>
      <c r="C24" s="151"/>
      <c r="D24" s="85">
        <f>50000*0.15</f>
        <v>7500</v>
      </c>
      <c r="E24" s="119">
        <f>$D24*0.75</f>
        <v>5625</v>
      </c>
      <c r="F24" s="134">
        <f t="shared" ref="F24:F30" si="8">E24/$I24</f>
        <v>0.75</v>
      </c>
      <c r="G24" s="119">
        <f>$D24*0.25</f>
        <v>1875</v>
      </c>
      <c r="H24" s="97">
        <f t="shared" ref="H24:H29" si="9">G24/$I24</f>
        <v>0.25</v>
      </c>
      <c r="I24" s="98">
        <f t="shared" ref="I24:I29" si="10">$E24+$G24</f>
        <v>7500</v>
      </c>
      <c r="J24" s="99">
        <f t="shared" ref="J24:J29" si="11">($E24+$G24)/D24</f>
        <v>1</v>
      </c>
      <c r="K24" s="98">
        <f t="shared" ref="K24:K29" si="12">$E24</f>
        <v>5625</v>
      </c>
      <c r="L24" s="99">
        <f t="shared" ref="L24:L29" si="13">$E24/I24</f>
        <v>0.75</v>
      </c>
    </row>
    <row r="25" spans="1:12" s="118" customFormat="1" x14ac:dyDescent="0.25">
      <c r="A25" s="100"/>
      <c r="B25" s="150" t="s">
        <v>84</v>
      </c>
      <c r="C25" s="151"/>
      <c r="D25" s="85">
        <f>D24*0.2</f>
        <v>1500</v>
      </c>
      <c r="E25" s="85">
        <f>E24*0.2</f>
        <v>1125</v>
      </c>
      <c r="F25" s="134">
        <f t="shared" si="8"/>
        <v>0.75</v>
      </c>
      <c r="G25" s="85">
        <f>G24*0.2</f>
        <v>375</v>
      </c>
      <c r="H25" s="97">
        <f t="shared" si="9"/>
        <v>0.25</v>
      </c>
      <c r="I25" s="98">
        <f t="shared" si="10"/>
        <v>1500</v>
      </c>
      <c r="J25" s="99">
        <f t="shared" si="11"/>
        <v>1</v>
      </c>
      <c r="K25" s="98">
        <f t="shared" si="12"/>
        <v>1125</v>
      </c>
      <c r="L25" s="99">
        <f t="shared" si="13"/>
        <v>0.75</v>
      </c>
    </row>
    <row r="26" spans="1:12" s="118" customFormat="1" ht="14.45" customHeight="1" x14ac:dyDescent="0.25">
      <c r="A26" s="96" t="s">
        <v>88</v>
      </c>
      <c r="B26" s="150" t="s">
        <v>121</v>
      </c>
      <c r="C26" s="151"/>
      <c r="D26" s="85">
        <f>37500*0.15</f>
        <v>5625</v>
      </c>
      <c r="E26" s="119">
        <f>$D26*1</f>
        <v>5625</v>
      </c>
      <c r="F26" s="134">
        <f t="shared" si="8"/>
        <v>1</v>
      </c>
      <c r="G26" s="119"/>
      <c r="H26" s="97">
        <f t="shared" si="9"/>
        <v>0</v>
      </c>
      <c r="I26" s="98">
        <f t="shared" si="10"/>
        <v>5625</v>
      </c>
      <c r="J26" s="99">
        <f t="shared" si="11"/>
        <v>1</v>
      </c>
      <c r="K26" s="98">
        <f t="shared" si="12"/>
        <v>5625</v>
      </c>
      <c r="L26" s="99">
        <f t="shared" si="13"/>
        <v>1</v>
      </c>
    </row>
    <row r="27" spans="1:12" s="118" customFormat="1" x14ac:dyDescent="0.25">
      <c r="A27" s="100"/>
      <c r="B27" s="150" t="s">
        <v>89</v>
      </c>
      <c r="C27" s="151"/>
      <c r="D27" s="85">
        <f>D26*0.1</f>
        <v>562.5</v>
      </c>
      <c r="E27" s="85">
        <f>E26*0.1</f>
        <v>562.5</v>
      </c>
      <c r="F27" s="134">
        <f t="shared" si="8"/>
        <v>1</v>
      </c>
      <c r="G27" s="119"/>
      <c r="H27" s="97">
        <f t="shared" si="9"/>
        <v>0</v>
      </c>
      <c r="I27" s="98">
        <f t="shared" si="10"/>
        <v>562.5</v>
      </c>
      <c r="J27" s="99">
        <f t="shared" si="11"/>
        <v>1</v>
      </c>
      <c r="K27" s="98">
        <f t="shared" si="12"/>
        <v>562.5</v>
      </c>
      <c r="L27" s="99">
        <f t="shared" si="13"/>
        <v>1</v>
      </c>
    </row>
    <row r="28" spans="1:12" s="118" customFormat="1" x14ac:dyDescent="0.25">
      <c r="A28" s="100" t="s">
        <v>136</v>
      </c>
      <c r="B28" s="150" t="s">
        <v>85</v>
      </c>
      <c r="C28" s="151"/>
      <c r="D28" s="85">
        <f>100*1</f>
        <v>100</v>
      </c>
      <c r="E28" s="119">
        <v>100</v>
      </c>
      <c r="F28" s="134">
        <f t="shared" si="8"/>
        <v>1</v>
      </c>
      <c r="G28" s="119"/>
      <c r="H28" s="97">
        <f t="shared" si="9"/>
        <v>0</v>
      </c>
      <c r="I28" s="98">
        <f t="shared" si="10"/>
        <v>100</v>
      </c>
      <c r="J28" s="99">
        <f t="shared" si="11"/>
        <v>1</v>
      </c>
      <c r="K28" s="98">
        <f t="shared" si="12"/>
        <v>100</v>
      </c>
      <c r="L28" s="99">
        <f t="shared" si="13"/>
        <v>1</v>
      </c>
    </row>
    <row r="29" spans="1:12" s="118" customFormat="1" x14ac:dyDescent="0.25">
      <c r="A29" s="100"/>
      <c r="B29" s="150" t="s">
        <v>86</v>
      </c>
      <c r="C29" s="151"/>
      <c r="D29" s="85">
        <f>100*1</f>
        <v>100</v>
      </c>
      <c r="E29" s="119">
        <v>100</v>
      </c>
      <c r="F29" s="134">
        <f t="shared" si="8"/>
        <v>1</v>
      </c>
      <c r="G29" s="119"/>
      <c r="H29" s="97">
        <f t="shared" si="9"/>
        <v>0</v>
      </c>
      <c r="I29" s="98">
        <f t="shared" si="10"/>
        <v>100</v>
      </c>
      <c r="J29" s="99">
        <f t="shared" si="11"/>
        <v>1</v>
      </c>
      <c r="K29" s="98">
        <f t="shared" si="12"/>
        <v>100</v>
      </c>
      <c r="L29" s="99">
        <f t="shared" si="13"/>
        <v>1</v>
      </c>
    </row>
    <row r="30" spans="1:12" s="118" customFormat="1" ht="14.45" customHeight="1" x14ac:dyDescent="0.25">
      <c r="A30" s="161" t="s">
        <v>41</v>
      </c>
      <c r="B30" s="162"/>
      <c r="C30" s="163"/>
      <c r="D30" s="120">
        <f>SUM(D31:D35)</f>
        <v>6362.5</v>
      </c>
      <c r="E30" s="120">
        <f>SUM(E31:E35)</f>
        <v>6362.5</v>
      </c>
      <c r="F30" s="133">
        <f t="shared" si="8"/>
        <v>1</v>
      </c>
      <c r="G30" s="120">
        <f>SUM(G31:G35)</f>
        <v>0</v>
      </c>
      <c r="H30" s="121">
        <f>G30/$I30</f>
        <v>0</v>
      </c>
      <c r="I30" s="122">
        <f>$E30+$G30</f>
        <v>6362.5</v>
      </c>
      <c r="J30" s="123">
        <f>($E30+$G30)/D30</f>
        <v>1</v>
      </c>
      <c r="K30" s="122">
        <f>$E30</f>
        <v>6362.5</v>
      </c>
      <c r="L30" s="123">
        <f>$E30/I30</f>
        <v>1</v>
      </c>
    </row>
    <row r="31" spans="1:12" s="118" customFormat="1" ht="14.45" customHeight="1" x14ac:dyDescent="0.25">
      <c r="A31" s="96" t="s">
        <v>88</v>
      </c>
      <c r="B31" s="150" t="s">
        <v>121</v>
      </c>
      <c r="C31" s="151"/>
      <c r="D31" s="85">
        <f>37500*0.05</f>
        <v>1875</v>
      </c>
      <c r="E31" s="119">
        <f>$D31*1</f>
        <v>1875</v>
      </c>
      <c r="F31" s="134">
        <f>E31/$I31</f>
        <v>1</v>
      </c>
      <c r="G31" s="119"/>
      <c r="H31" s="97">
        <f>G31/$I31</f>
        <v>0</v>
      </c>
      <c r="I31" s="98">
        <f>$E31+$G31</f>
        <v>1875</v>
      </c>
      <c r="J31" s="99">
        <f>($E31+$G31)/D31</f>
        <v>1</v>
      </c>
      <c r="K31" s="98">
        <f>$E31</f>
        <v>1875</v>
      </c>
      <c r="L31" s="99">
        <f>$E31/I31</f>
        <v>1</v>
      </c>
    </row>
    <row r="32" spans="1:12" s="118" customFormat="1" x14ac:dyDescent="0.25">
      <c r="A32" s="100"/>
      <c r="B32" s="150" t="s">
        <v>89</v>
      </c>
      <c r="C32" s="151"/>
      <c r="D32" s="85">
        <f>D31*0.1</f>
        <v>187.5</v>
      </c>
      <c r="E32" s="85">
        <f>E31*0.1</f>
        <v>187.5</v>
      </c>
      <c r="F32" s="134">
        <f>E32/$I32</f>
        <v>1</v>
      </c>
      <c r="G32" s="119"/>
      <c r="H32" s="97">
        <f>G32/$I32</f>
        <v>0</v>
      </c>
      <c r="I32" s="98">
        <f>$E32+$G32</f>
        <v>187.5</v>
      </c>
      <c r="J32" s="99">
        <f>($E32+$G32)/D32</f>
        <v>1</v>
      </c>
      <c r="K32" s="98">
        <f>$E32</f>
        <v>187.5</v>
      </c>
      <c r="L32" s="99">
        <f>$E32/I32</f>
        <v>1</v>
      </c>
    </row>
    <row r="33" spans="1:12" s="118" customFormat="1" ht="14.45" customHeight="1" x14ac:dyDescent="0.25">
      <c r="A33" s="100" t="s">
        <v>135</v>
      </c>
      <c r="B33" s="150" t="s">
        <v>155</v>
      </c>
      <c r="C33" s="151"/>
      <c r="D33" s="119">
        <f>300*1</f>
        <v>300</v>
      </c>
      <c r="E33" s="119">
        <v>300</v>
      </c>
      <c r="F33" s="134">
        <f>E33/$I33</f>
        <v>1</v>
      </c>
      <c r="G33" s="119"/>
      <c r="H33" s="97">
        <f>G33/$I33</f>
        <v>0</v>
      </c>
      <c r="I33" s="98">
        <f t="shared" ref="I33:I39" si="14">$E33+$G33</f>
        <v>300</v>
      </c>
      <c r="J33" s="99">
        <f t="shared" ref="J33:J35" si="15">($E33+$G33)/D33</f>
        <v>1</v>
      </c>
      <c r="K33" s="98">
        <f t="shared" ref="K33:K39" si="16">$E33</f>
        <v>300</v>
      </c>
      <c r="L33" s="99">
        <f t="shared" ref="L33:L35" si="17">$E33/I33</f>
        <v>1</v>
      </c>
    </row>
    <row r="34" spans="1:12" s="118" customFormat="1" ht="14.45" customHeight="1" x14ac:dyDescent="0.25">
      <c r="A34" s="100"/>
      <c r="B34" s="173" t="s">
        <v>138</v>
      </c>
      <c r="C34" s="151"/>
      <c r="D34" s="85">
        <f>25*80</f>
        <v>2000</v>
      </c>
      <c r="E34" s="85">
        <f>25*80</f>
        <v>2000</v>
      </c>
      <c r="F34" s="134">
        <f>E34/$I34</f>
        <v>1</v>
      </c>
      <c r="G34" s="119"/>
      <c r="H34" s="97"/>
      <c r="I34" s="98">
        <f t="shared" si="14"/>
        <v>2000</v>
      </c>
      <c r="J34" s="99">
        <f t="shared" si="15"/>
        <v>1</v>
      </c>
      <c r="K34" s="98">
        <f t="shared" si="16"/>
        <v>2000</v>
      </c>
      <c r="L34" s="99">
        <f t="shared" si="17"/>
        <v>1</v>
      </c>
    </row>
    <row r="35" spans="1:12" s="118" customFormat="1" x14ac:dyDescent="0.25">
      <c r="A35" s="100" t="s">
        <v>139</v>
      </c>
      <c r="B35" s="150" t="s">
        <v>134</v>
      </c>
      <c r="C35" s="151"/>
      <c r="D35" s="85">
        <v>2000</v>
      </c>
      <c r="E35" s="119">
        <v>2000</v>
      </c>
      <c r="F35" s="134">
        <f>E35/$I35</f>
        <v>1</v>
      </c>
      <c r="G35" s="119"/>
      <c r="H35" s="97"/>
      <c r="I35" s="98">
        <f t="shared" si="14"/>
        <v>2000</v>
      </c>
      <c r="J35" s="99">
        <f t="shared" si="15"/>
        <v>1</v>
      </c>
      <c r="K35" s="98">
        <f t="shared" si="16"/>
        <v>2000</v>
      </c>
      <c r="L35" s="99">
        <f t="shared" si="17"/>
        <v>1</v>
      </c>
    </row>
    <row r="36" spans="1:12" s="118" customFormat="1" ht="14.45" customHeight="1" x14ac:dyDescent="0.25">
      <c r="A36" s="164" t="s">
        <v>43</v>
      </c>
      <c r="B36" s="165"/>
      <c r="C36" s="166"/>
      <c r="D36" s="124">
        <f>SUM(D37:D40)</f>
        <v>101100</v>
      </c>
      <c r="E36" s="116">
        <f>SUM(E37:E40)</f>
        <v>84900</v>
      </c>
      <c r="F36" s="125">
        <f t="shared" ref="F36:F40" si="18">E36/$I36</f>
        <v>0.87616099071207432</v>
      </c>
      <c r="G36" s="126">
        <f>SUM(G37:G40)</f>
        <v>12000</v>
      </c>
      <c r="H36" s="127">
        <f>G36/$I36</f>
        <v>0.1238390092879257</v>
      </c>
      <c r="I36" s="128">
        <f>SUM(I37:I40)</f>
        <v>96900</v>
      </c>
      <c r="J36" s="129">
        <f>($E36+$G36)/D36</f>
        <v>0.95845697329376855</v>
      </c>
      <c r="K36" s="128">
        <f>SUM(K37:K40)</f>
        <v>84900</v>
      </c>
      <c r="L36" s="129">
        <f>$E36/I36</f>
        <v>0.87616099071207432</v>
      </c>
    </row>
    <row r="37" spans="1:12" s="118" customFormat="1" ht="14.45" customHeight="1" x14ac:dyDescent="0.25">
      <c r="A37" s="161" t="s">
        <v>44</v>
      </c>
      <c r="B37" s="162"/>
      <c r="C37" s="163"/>
      <c r="D37" s="130">
        <v>10000</v>
      </c>
      <c r="E37" s="130">
        <v>10000</v>
      </c>
      <c r="F37" s="135">
        <f t="shared" si="18"/>
        <v>1</v>
      </c>
      <c r="G37" s="130"/>
      <c r="H37" s="140">
        <f t="shared" ref="H37:H40" si="19">G37/$I37</f>
        <v>0</v>
      </c>
      <c r="I37" s="122">
        <f t="shared" si="14"/>
        <v>10000</v>
      </c>
      <c r="J37" s="123">
        <f t="shared" ref="J37" si="20">($E37+$G37)/D37</f>
        <v>1</v>
      </c>
      <c r="K37" s="122">
        <f t="shared" si="16"/>
        <v>10000</v>
      </c>
      <c r="L37" s="123">
        <f t="shared" ref="L37" si="21">$E37/I37</f>
        <v>1</v>
      </c>
    </row>
    <row r="38" spans="1:12" s="118" customFormat="1" ht="14.45" customHeight="1" x14ac:dyDescent="0.25">
      <c r="A38" s="161" t="s">
        <v>46</v>
      </c>
      <c r="B38" s="162"/>
      <c r="C38" s="163"/>
      <c r="D38" s="130">
        <v>5000</v>
      </c>
      <c r="E38" s="130">
        <v>5000</v>
      </c>
      <c r="F38" s="135">
        <f t="shared" si="18"/>
        <v>1</v>
      </c>
      <c r="G38" s="130"/>
      <c r="H38" s="140">
        <f t="shared" si="19"/>
        <v>0</v>
      </c>
      <c r="I38" s="122">
        <f t="shared" si="14"/>
        <v>5000</v>
      </c>
      <c r="J38" s="123">
        <f t="shared" ref="J38:J40" si="22">($E38+$G38)/D38</f>
        <v>1</v>
      </c>
      <c r="K38" s="122">
        <f t="shared" si="16"/>
        <v>5000</v>
      </c>
      <c r="L38" s="123">
        <f t="shared" ref="L38:L40" si="23">$E38/I38</f>
        <v>1</v>
      </c>
    </row>
    <row r="39" spans="1:12" s="118" customFormat="1" ht="14.45" customHeight="1" x14ac:dyDescent="0.25">
      <c r="A39" s="161" t="s">
        <v>48</v>
      </c>
      <c r="B39" s="162"/>
      <c r="C39" s="163"/>
      <c r="D39" s="130">
        <v>5000</v>
      </c>
      <c r="E39" s="130">
        <v>5000</v>
      </c>
      <c r="F39" s="135">
        <f t="shared" si="18"/>
        <v>1</v>
      </c>
      <c r="G39" s="130"/>
      <c r="H39" s="140">
        <f t="shared" si="19"/>
        <v>0</v>
      </c>
      <c r="I39" s="122">
        <f t="shared" si="14"/>
        <v>5000</v>
      </c>
      <c r="J39" s="123">
        <f t="shared" si="22"/>
        <v>1</v>
      </c>
      <c r="K39" s="122">
        <f t="shared" si="16"/>
        <v>5000</v>
      </c>
      <c r="L39" s="123">
        <f t="shared" si="23"/>
        <v>1</v>
      </c>
    </row>
    <row r="40" spans="1:12" s="118" customFormat="1" ht="14.45" customHeight="1" x14ac:dyDescent="0.25">
      <c r="A40" s="161" t="s">
        <v>49</v>
      </c>
      <c r="B40" s="162"/>
      <c r="C40" s="163"/>
      <c r="D40" s="130">
        <f>SUM(D41:D45)</f>
        <v>81100</v>
      </c>
      <c r="E40" s="130">
        <f>SUM(E41:E45)</f>
        <v>64900</v>
      </c>
      <c r="F40" s="135">
        <f t="shared" si="18"/>
        <v>0.84395318595578672</v>
      </c>
      <c r="G40" s="130">
        <f>SUM(G41:G45)</f>
        <v>12000</v>
      </c>
      <c r="H40" s="140">
        <f t="shared" si="19"/>
        <v>0.15604681404421328</v>
      </c>
      <c r="I40" s="132">
        <f>SUM(I41:I45)</f>
        <v>76900</v>
      </c>
      <c r="J40" s="123">
        <f t="shared" si="22"/>
        <v>0.94821208384710232</v>
      </c>
      <c r="K40" s="132">
        <f>SUM(K41:K45)</f>
        <v>64900</v>
      </c>
      <c r="L40" s="123">
        <f t="shared" si="23"/>
        <v>0.84395318595578672</v>
      </c>
    </row>
    <row r="41" spans="1:12" s="118" customFormat="1" ht="14.45" customHeight="1" x14ac:dyDescent="0.25">
      <c r="A41" s="96" t="s">
        <v>80</v>
      </c>
      <c r="B41" s="150" t="s">
        <v>81</v>
      </c>
      <c r="C41" s="151"/>
      <c r="D41" s="85">
        <f>50000*0.8</f>
        <v>40000</v>
      </c>
      <c r="E41" s="119">
        <f>$D41*0.75</f>
        <v>30000</v>
      </c>
      <c r="F41" s="134">
        <f>E41/$I41</f>
        <v>0.75</v>
      </c>
      <c r="G41" s="119">
        <f>$D41*0.25</f>
        <v>10000</v>
      </c>
      <c r="H41" s="97">
        <f t="shared" ref="H41:H51" si="24">G41/$I41</f>
        <v>0.25</v>
      </c>
      <c r="I41" s="98">
        <f>$E41+$G41</f>
        <v>40000</v>
      </c>
      <c r="J41" s="99">
        <f t="shared" ref="J41:J50" si="25">($E41+$G41)/D41</f>
        <v>1</v>
      </c>
      <c r="K41" s="98">
        <f>$E41</f>
        <v>30000</v>
      </c>
      <c r="L41" s="99">
        <f t="shared" ref="L41:L50" si="26">$E41/I41</f>
        <v>0.75</v>
      </c>
    </row>
    <row r="42" spans="1:12" s="118" customFormat="1" x14ac:dyDescent="0.25">
      <c r="A42" s="100"/>
      <c r="B42" s="150" t="s">
        <v>84</v>
      </c>
      <c r="C42" s="151"/>
      <c r="D42" s="85">
        <f>D41*0.2</f>
        <v>8000</v>
      </c>
      <c r="E42" s="119">
        <f>$D42*0.75*0.3</f>
        <v>1800</v>
      </c>
      <c r="F42" s="134">
        <f>E42/$I42</f>
        <v>0.47368421052631576</v>
      </c>
      <c r="G42" s="119">
        <f>$D42*0.25</f>
        <v>2000</v>
      </c>
      <c r="H42" s="97">
        <f t="shared" si="24"/>
        <v>0.52631578947368418</v>
      </c>
      <c r="I42" s="98">
        <f>$E42+$G42</f>
        <v>3800</v>
      </c>
      <c r="J42" s="99">
        <f t="shared" si="25"/>
        <v>0.47499999999999998</v>
      </c>
      <c r="K42" s="98">
        <f>$E42</f>
        <v>1800</v>
      </c>
      <c r="L42" s="99">
        <f t="shared" si="26"/>
        <v>0.47368421052631576</v>
      </c>
    </row>
    <row r="43" spans="1:12" s="118" customFormat="1" ht="14.45" customHeight="1" x14ac:dyDescent="0.25">
      <c r="A43" s="96" t="s">
        <v>88</v>
      </c>
      <c r="B43" s="150" t="s">
        <v>121</v>
      </c>
      <c r="C43" s="151"/>
      <c r="D43" s="85">
        <f>37500*0.8</f>
        <v>30000</v>
      </c>
      <c r="E43" s="119">
        <f>$D43*1</f>
        <v>30000</v>
      </c>
      <c r="F43" s="134">
        <f>E43/$I43</f>
        <v>1</v>
      </c>
      <c r="G43" s="119"/>
      <c r="H43" s="97">
        <f t="shared" si="24"/>
        <v>0</v>
      </c>
      <c r="I43" s="98">
        <f>$E43+$G43</f>
        <v>30000</v>
      </c>
      <c r="J43" s="99">
        <f t="shared" si="25"/>
        <v>1</v>
      </c>
      <c r="K43" s="98">
        <f>$E43</f>
        <v>30000</v>
      </c>
      <c r="L43" s="99">
        <f t="shared" si="26"/>
        <v>1</v>
      </c>
    </row>
    <row r="44" spans="1:12" s="118" customFormat="1" x14ac:dyDescent="0.25">
      <c r="A44" s="100"/>
      <c r="B44" s="150" t="s">
        <v>89</v>
      </c>
      <c r="C44" s="151"/>
      <c r="D44" s="85">
        <f>D43*0.1</f>
        <v>3000</v>
      </c>
      <c r="E44" s="85">
        <f>E43*0.1</f>
        <v>3000</v>
      </c>
      <c r="F44" s="134">
        <f>E44/$I44</f>
        <v>1</v>
      </c>
      <c r="G44" s="119"/>
      <c r="H44" s="97">
        <f t="shared" si="24"/>
        <v>0</v>
      </c>
      <c r="I44" s="98">
        <f>$E44+$G44</f>
        <v>3000</v>
      </c>
      <c r="J44" s="99">
        <f t="shared" si="25"/>
        <v>1</v>
      </c>
      <c r="K44" s="98">
        <f>$E44</f>
        <v>3000</v>
      </c>
      <c r="L44" s="99">
        <f t="shared" si="26"/>
        <v>1</v>
      </c>
    </row>
    <row r="45" spans="1:12" s="118" customFormat="1" x14ac:dyDescent="0.25">
      <c r="A45" s="100" t="s">
        <v>136</v>
      </c>
      <c r="B45" s="150" t="s">
        <v>86</v>
      </c>
      <c r="C45" s="151"/>
      <c r="D45" s="85">
        <f>100*1</f>
        <v>100</v>
      </c>
      <c r="E45" s="119">
        <v>100</v>
      </c>
      <c r="F45" s="134">
        <f>E45/$I45</f>
        <v>1</v>
      </c>
      <c r="G45" s="119"/>
      <c r="H45" s="97">
        <f t="shared" si="24"/>
        <v>0</v>
      </c>
      <c r="I45" s="98">
        <f>$E45+$G45</f>
        <v>100</v>
      </c>
      <c r="J45" s="99">
        <f t="shared" si="25"/>
        <v>1</v>
      </c>
      <c r="K45" s="98">
        <f>$E45</f>
        <v>100</v>
      </c>
      <c r="L45" s="99">
        <f t="shared" si="26"/>
        <v>1</v>
      </c>
    </row>
    <row r="46" spans="1:12" s="118" customFormat="1" ht="14.45" customHeight="1" x14ac:dyDescent="0.25">
      <c r="A46" s="167" t="s">
        <v>53</v>
      </c>
      <c r="B46" s="168"/>
      <c r="C46" s="169"/>
      <c r="D46" s="124">
        <f>D47</f>
        <v>2000</v>
      </c>
      <c r="E46" s="116">
        <f>E47</f>
        <v>2000</v>
      </c>
      <c r="F46" s="125">
        <f t="shared" ref="F46" si="27">E46/$I46</f>
        <v>1</v>
      </c>
      <c r="G46" s="126">
        <f>G47</f>
        <v>0</v>
      </c>
      <c r="H46" s="127">
        <f t="shared" si="24"/>
        <v>0</v>
      </c>
      <c r="I46" s="128">
        <f>I47</f>
        <v>2000</v>
      </c>
      <c r="J46" s="129">
        <f t="shared" si="25"/>
        <v>1</v>
      </c>
      <c r="K46" s="128">
        <f>K47</f>
        <v>2000</v>
      </c>
      <c r="L46" s="129">
        <f t="shared" si="26"/>
        <v>1</v>
      </c>
    </row>
    <row r="47" spans="1:12" s="118" customFormat="1" x14ac:dyDescent="0.25">
      <c r="A47" s="100" t="s">
        <v>139</v>
      </c>
      <c r="B47" s="150" t="s">
        <v>142</v>
      </c>
      <c r="C47" s="151"/>
      <c r="D47" s="85">
        <v>2000</v>
      </c>
      <c r="E47" s="119">
        <v>2000</v>
      </c>
      <c r="F47" s="134">
        <f>E47/$I47</f>
        <v>1</v>
      </c>
      <c r="G47" s="119"/>
      <c r="H47" s="97">
        <f t="shared" si="24"/>
        <v>0</v>
      </c>
      <c r="I47" s="98">
        <f>$E47+$G47</f>
        <v>2000</v>
      </c>
      <c r="J47" s="99">
        <f t="shared" si="25"/>
        <v>1</v>
      </c>
      <c r="K47" s="98">
        <f>$E47</f>
        <v>2000</v>
      </c>
      <c r="L47" s="99">
        <f t="shared" si="26"/>
        <v>1</v>
      </c>
    </row>
    <row r="48" spans="1:12" s="118" customFormat="1" ht="14.45" customHeight="1" x14ac:dyDescent="0.25">
      <c r="A48" s="167" t="s">
        <v>105</v>
      </c>
      <c r="B48" s="168"/>
      <c r="C48" s="169"/>
      <c r="D48" s="124">
        <f>SUM(D49:D50)</f>
        <v>3000</v>
      </c>
      <c r="E48" s="116">
        <f>SUM(E49:E50)</f>
        <v>2250</v>
      </c>
      <c r="F48" s="125">
        <f t="shared" ref="F48" si="28">E48/$I48</f>
        <v>0.75</v>
      </c>
      <c r="G48" s="126">
        <f>SUM(G49:G50)</f>
        <v>750</v>
      </c>
      <c r="H48" s="127">
        <f t="shared" si="24"/>
        <v>0.25</v>
      </c>
      <c r="I48" s="128">
        <f>SUM(I49:I50)</f>
        <v>3000</v>
      </c>
      <c r="J48" s="129">
        <f t="shared" si="25"/>
        <v>1</v>
      </c>
      <c r="K48" s="128">
        <f>SUM(K49:K50)</f>
        <v>2250</v>
      </c>
      <c r="L48" s="129">
        <f t="shared" si="26"/>
        <v>0.75</v>
      </c>
    </row>
    <row r="49" spans="1:12" s="118" customFormat="1" ht="14.45" customHeight="1" x14ac:dyDescent="0.25">
      <c r="A49" s="96" t="s">
        <v>80</v>
      </c>
      <c r="B49" s="150" t="s">
        <v>81</v>
      </c>
      <c r="C49" s="151"/>
      <c r="D49" s="85">
        <f>50000*0.05</f>
        <v>2500</v>
      </c>
      <c r="E49" s="119">
        <f>$D49*0.75</f>
        <v>1875</v>
      </c>
      <c r="F49" s="134">
        <f>E49/$I49</f>
        <v>0.75</v>
      </c>
      <c r="G49" s="119">
        <f>$D49*0.25</f>
        <v>625</v>
      </c>
      <c r="H49" s="97">
        <f t="shared" si="24"/>
        <v>0.25</v>
      </c>
      <c r="I49" s="98">
        <f>$E49+$G49</f>
        <v>2500</v>
      </c>
      <c r="J49" s="99">
        <f t="shared" si="25"/>
        <v>1</v>
      </c>
      <c r="K49" s="98">
        <f>$E49</f>
        <v>1875</v>
      </c>
      <c r="L49" s="99">
        <f t="shared" si="26"/>
        <v>0.75</v>
      </c>
    </row>
    <row r="50" spans="1:12" s="118" customFormat="1" x14ac:dyDescent="0.25">
      <c r="A50" s="100"/>
      <c r="B50" s="150" t="s">
        <v>84</v>
      </c>
      <c r="C50" s="151"/>
      <c r="D50" s="85">
        <f>D49*0.2</f>
        <v>500</v>
      </c>
      <c r="E50" s="85">
        <f>E49*0.2</f>
        <v>375</v>
      </c>
      <c r="F50" s="134">
        <f>E50/$I50</f>
        <v>0.75</v>
      </c>
      <c r="G50" s="85">
        <f>G49*0.2</f>
        <v>125</v>
      </c>
      <c r="H50" s="97">
        <f t="shared" si="24"/>
        <v>0.25</v>
      </c>
      <c r="I50" s="98">
        <f>$E50+$G50</f>
        <v>500</v>
      </c>
      <c r="J50" s="99">
        <f t="shared" si="25"/>
        <v>1</v>
      </c>
      <c r="K50" s="98">
        <f>$E50</f>
        <v>375</v>
      </c>
      <c r="L50" s="99">
        <f t="shared" si="26"/>
        <v>0.75</v>
      </c>
    </row>
    <row r="51" spans="1:12" s="118" customFormat="1" ht="15.75" thickBot="1" x14ac:dyDescent="0.3">
      <c r="A51" s="170" t="s">
        <v>6</v>
      </c>
      <c r="B51" s="171"/>
      <c r="C51" s="172"/>
      <c r="D51" s="92">
        <f>D10+D36+D46+D48</f>
        <v>221175</v>
      </c>
      <c r="E51" s="138">
        <f>E10+E36+E46+E48</f>
        <v>142975</v>
      </c>
      <c r="F51" s="139">
        <f>E51/$I51</f>
        <v>0.66046887631366213</v>
      </c>
      <c r="G51" s="93">
        <f>G10+G36+G46+G48</f>
        <v>73500</v>
      </c>
      <c r="H51" s="94">
        <f t="shared" si="24"/>
        <v>0.33953112368633792</v>
      </c>
      <c r="I51" s="92">
        <f>I10+I36+I46+I48</f>
        <v>216475</v>
      </c>
      <c r="J51" s="95">
        <f>I51/D51</f>
        <v>0.97874985870916698</v>
      </c>
      <c r="K51" s="92">
        <f>K10+K36+K46+K48</f>
        <v>142975</v>
      </c>
      <c r="L51" s="95">
        <f>K51/$I51</f>
        <v>0.66046887631366213</v>
      </c>
    </row>
    <row r="52" spans="1:12" s="118" customFormat="1" ht="60.75" thickBot="1" x14ac:dyDescent="0.3">
      <c r="A52" s="177" t="s">
        <v>28</v>
      </c>
      <c r="B52" s="178"/>
      <c r="C52" s="178"/>
      <c r="D52" s="87" t="s">
        <v>8</v>
      </c>
      <c r="E52" s="112" t="s">
        <v>35</v>
      </c>
      <c r="F52" s="113" t="s">
        <v>36</v>
      </c>
      <c r="G52" s="88" t="s">
        <v>14</v>
      </c>
      <c r="H52" s="89" t="s">
        <v>15</v>
      </c>
      <c r="I52" s="90" t="s">
        <v>9</v>
      </c>
      <c r="J52" s="91" t="s">
        <v>10</v>
      </c>
      <c r="K52" s="114" t="s">
        <v>51</v>
      </c>
      <c r="L52" s="115" t="s">
        <v>52</v>
      </c>
    </row>
    <row r="53" spans="1:12" s="118" customFormat="1" x14ac:dyDescent="0.25">
      <c r="A53" s="155" t="s">
        <v>98</v>
      </c>
      <c r="B53" s="156"/>
      <c r="C53" s="157"/>
      <c r="D53" s="131">
        <f>SUM(D54:D57)</f>
        <v>162500</v>
      </c>
      <c r="E53" s="138">
        <f>SUM(E54:E57)</f>
        <v>100625</v>
      </c>
      <c r="F53" s="139">
        <f t="shared" ref="F53:H78" si="29">E53/$I53</f>
        <v>0.61923076923076925</v>
      </c>
      <c r="G53" s="93">
        <f>SUM(G54:G57)</f>
        <v>61875</v>
      </c>
      <c r="H53" s="94">
        <f t="shared" si="29"/>
        <v>0.38076923076923075</v>
      </c>
      <c r="I53" s="92">
        <f>SUM(I54:I57)</f>
        <v>162500</v>
      </c>
      <c r="J53" s="95">
        <f>I53/D53</f>
        <v>1</v>
      </c>
      <c r="K53" s="92">
        <f>SUM(K54:K57)</f>
        <v>100625</v>
      </c>
      <c r="L53" s="95">
        <f>K53/$I53</f>
        <v>0.61923076923076925</v>
      </c>
    </row>
    <row r="54" spans="1:12" s="118" customFormat="1" ht="14.45" customHeight="1" x14ac:dyDescent="0.25">
      <c r="A54" s="96" t="s">
        <v>80</v>
      </c>
      <c r="B54" s="150" t="s">
        <v>81</v>
      </c>
      <c r="C54" s="151"/>
      <c r="D54" s="119">
        <f>D24+D41</f>
        <v>47500</v>
      </c>
      <c r="E54" s="119">
        <f>E24+E41</f>
        <v>35625</v>
      </c>
      <c r="F54" s="134">
        <f t="shared" si="29"/>
        <v>0.75</v>
      </c>
      <c r="G54" s="119">
        <f>G24+G41</f>
        <v>11875</v>
      </c>
      <c r="H54" s="97">
        <f t="shared" si="29"/>
        <v>0.25</v>
      </c>
      <c r="I54" s="98">
        <f t="shared" ref="I54:I74" si="30">$E54+$G54</f>
        <v>47500</v>
      </c>
      <c r="J54" s="99">
        <f t="shared" ref="J54:J57" si="31">($E54+$G54)/D54</f>
        <v>1</v>
      </c>
      <c r="K54" s="98">
        <f t="shared" ref="K54:K74" si="32">$E54</f>
        <v>35625</v>
      </c>
      <c r="L54" s="99">
        <f t="shared" ref="L54:L57" si="33">$E54/I54</f>
        <v>0.75</v>
      </c>
    </row>
    <row r="55" spans="1:12" s="118" customFormat="1" ht="14.45" customHeight="1" x14ac:dyDescent="0.25">
      <c r="A55" s="96" t="s">
        <v>82</v>
      </c>
      <c r="B55" s="150" t="s">
        <v>83</v>
      </c>
      <c r="C55" s="151"/>
      <c r="D55" s="119">
        <f>D12</f>
        <v>40000</v>
      </c>
      <c r="E55" s="119">
        <f>E12</f>
        <v>20000</v>
      </c>
      <c r="F55" s="134">
        <f t="shared" si="29"/>
        <v>0.5</v>
      </c>
      <c r="G55" s="119">
        <f>G12</f>
        <v>20000</v>
      </c>
      <c r="H55" s="97">
        <f t="shared" si="29"/>
        <v>0.5</v>
      </c>
      <c r="I55" s="98">
        <f t="shared" si="30"/>
        <v>40000</v>
      </c>
      <c r="J55" s="99">
        <f t="shared" si="31"/>
        <v>1</v>
      </c>
      <c r="K55" s="98">
        <f t="shared" si="32"/>
        <v>20000</v>
      </c>
      <c r="L55" s="99">
        <f t="shared" si="33"/>
        <v>0.5</v>
      </c>
    </row>
    <row r="56" spans="1:12" s="118" customFormat="1" ht="14.45" customHeight="1" x14ac:dyDescent="0.25">
      <c r="A56" s="96" t="s">
        <v>88</v>
      </c>
      <c r="B56" s="150" t="s">
        <v>121</v>
      </c>
      <c r="C56" s="151"/>
      <c r="D56" s="119">
        <f>D26+D31+D43</f>
        <v>37500</v>
      </c>
      <c r="E56" s="119">
        <f>E26+E31+E43</f>
        <v>37500</v>
      </c>
      <c r="F56" s="134">
        <f t="shared" si="29"/>
        <v>1</v>
      </c>
      <c r="G56" s="119">
        <f>G26+G31+G43</f>
        <v>0</v>
      </c>
      <c r="H56" s="97">
        <f t="shared" si="29"/>
        <v>0</v>
      </c>
      <c r="I56" s="98">
        <f t="shared" si="30"/>
        <v>37500</v>
      </c>
      <c r="J56" s="99">
        <f t="shared" si="31"/>
        <v>1</v>
      </c>
      <c r="K56" s="98">
        <f t="shared" si="32"/>
        <v>37500</v>
      </c>
      <c r="L56" s="99">
        <f t="shared" si="33"/>
        <v>1</v>
      </c>
    </row>
    <row r="57" spans="1:12" s="118" customFormat="1" ht="14.45" customHeight="1" x14ac:dyDescent="0.25">
      <c r="A57" s="96" t="s">
        <v>95</v>
      </c>
      <c r="B57" s="150" t="s">
        <v>96</v>
      </c>
      <c r="C57" s="151"/>
      <c r="D57" s="119">
        <f>D18</f>
        <v>37500</v>
      </c>
      <c r="E57" s="119">
        <f>E18</f>
        <v>7500</v>
      </c>
      <c r="F57" s="134">
        <f t="shared" si="29"/>
        <v>0.2</v>
      </c>
      <c r="G57" s="119">
        <f>G18</f>
        <v>30000</v>
      </c>
      <c r="H57" s="97">
        <f t="shared" si="29"/>
        <v>0.8</v>
      </c>
      <c r="I57" s="98">
        <f t="shared" si="30"/>
        <v>37500</v>
      </c>
      <c r="J57" s="99">
        <f t="shared" si="31"/>
        <v>1</v>
      </c>
      <c r="K57" s="98">
        <f t="shared" si="32"/>
        <v>7500</v>
      </c>
      <c r="L57" s="99">
        <f t="shared" si="33"/>
        <v>0.2</v>
      </c>
    </row>
    <row r="58" spans="1:12" s="118" customFormat="1" ht="14.45" customHeight="1" x14ac:dyDescent="0.25">
      <c r="A58" s="174" t="s">
        <v>13</v>
      </c>
      <c r="B58" s="175"/>
      <c r="C58" s="176"/>
      <c r="D58" s="131">
        <f>SUM(D59:D62)</f>
        <v>26875</v>
      </c>
      <c r="E58" s="138">
        <f>SUM(E59:E62)</f>
        <v>11800</v>
      </c>
      <c r="F58" s="139">
        <f t="shared" si="29"/>
        <v>0.52039691289966927</v>
      </c>
      <c r="G58" s="93">
        <f>SUM(G59:G62)</f>
        <v>10875</v>
      </c>
      <c r="H58" s="94">
        <f t="shared" ref="H58:H64" si="34">G58/$I58</f>
        <v>0.47960308710033078</v>
      </c>
      <c r="I58" s="92">
        <f>SUM(I59:I62)</f>
        <v>22675</v>
      </c>
      <c r="J58" s="95">
        <f>I58/D58</f>
        <v>0.84372093023255812</v>
      </c>
      <c r="K58" s="92">
        <f>SUM(K59:K62)</f>
        <v>11800</v>
      </c>
      <c r="L58" s="95">
        <f>K58/$I58</f>
        <v>0.52039691289966927</v>
      </c>
    </row>
    <row r="59" spans="1:12" s="118" customFormat="1" ht="14.45" customHeight="1" x14ac:dyDescent="0.25">
      <c r="A59" s="96" t="s">
        <v>80</v>
      </c>
      <c r="B59" s="150" t="s">
        <v>84</v>
      </c>
      <c r="C59" s="151"/>
      <c r="D59" s="119">
        <f>D25+D42</f>
        <v>9500</v>
      </c>
      <c r="E59" s="85">
        <f>E25+E42</f>
        <v>2925</v>
      </c>
      <c r="F59" s="134">
        <f t="shared" si="29"/>
        <v>0.55188679245283023</v>
      </c>
      <c r="G59" s="85">
        <f>G25+G42</f>
        <v>2375</v>
      </c>
      <c r="H59" s="97">
        <f t="shared" si="29"/>
        <v>0.44811320754716982</v>
      </c>
      <c r="I59" s="98">
        <f t="shared" si="30"/>
        <v>5300</v>
      </c>
      <c r="J59" s="99">
        <f t="shared" ref="J59:J62" si="35">($E59+$G59)/D59</f>
        <v>0.55789473684210522</v>
      </c>
      <c r="K59" s="98">
        <f t="shared" si="32"/>
        <v>2925</v>
      </c>
      <c r="L59" s="99">
        <f t="shared" ref="L59:L62" si="36">$E59/I59</f>
        <v>0.55188679245283023</v>
      </c>
    </row>
    <row r="60" spans="1:12" s="118" customFormat="1" ht="14.45" customHeight="1" x14ac:dyDescent="0.25">
      <c r="A60" s="96" t="s">
        <v>82</v>
      </c>
      <c r="B60" s="150" t="s">
        <v>84</v>
      </c>
      <c r="C60" s="151"/>
      <c r="D60" s="119">
        <f>D13</f>
        <v>8000</v>
      </c>
      <c r="E60" s="85">
        <f>E13</f>
        <v>4000</v>
      </c>
      <c r="F60" s="134">
        <f t="shared" si="29"/>
        <v>0.5</v>
      </c>
      <c r="G60" s="85">
        <f>G13</f>
        <v>4000</v>
      </c>
      <c r="H60" s="97">
        <f t="shared" si="29"/>
        <v>0.5</v>
      </c>
      <c r="I60" s="98">
        <f t="shared" si="30"/>
        <v>8000</v>
      </c>
      <c r="J60" s="99">
        <f t="shared" si="35"/>
        <v>1</v>
      </c>
      <c r="K60" s="98">
        <f t="shared" si="32"/>
        <v>4000</v>
      </c>
      <c r="L60" s="99">
        <f t="shared" si="36"/>
        <v>0.5</v>
      </c>
    </row>
    <row r="61" spans="1:12" s="118" customFormat="1" ht="14.45" customHeight="1" x14ac:dyDescent="0.25">
      <c r="A61" s="96" t="s">
        <v>88</v>
      </c>
      <c r="B61" s="150" t="s">
        <v>89</v>
      </c>
      <c r="C61" s="151"/>
      <c r="D61" s="119">
        <f>D27+D32+D44</f>
        <v>3750</v>
      </c>
      <c r="E61" s="85">
        <f>E27+E32+E44</f>
        <v>3750</v>
      </c>
      <c r="F61" s="134">
        <f t="shared" si="29"/>
        <v>1</v>
      </c>
      <c r="G61" s="85">
        <f>G27+G32+G44</f>
        <v>0</v>
      </c>
      <c r="H61" s="97">
        <f t="shared" si="29"/>
        <v>0</v>
      </c>
      <c r="I61" s="98">
        <f t="shared" si="30"/>
        <v>3750</v>
      </c>
      <c r="J61" s="99">
        <f t="shared" si="35"/>
        <v>1</v>
      </c>
      <c r="K61" s="98">
        <f t="shared" si="32"/>
        <v>3750</v>
      </c>
      <c r="L61" s="99">
        <f t="shared" si="36"/>
        <v>1</v>
      </c>
    </row>
    <row r="62" spans="1:12" s="118" customFormat="1" ht="14.45" customHeight="1" x14ac:dyDescent="0.25">
      <c r="A62" s="96" t="s">
        <v>95</v>
      </c>
      <c r="B62" s="150" t="s">
        <v>97</v>
      </c>
      <c r="C62" s="151"/>
      <c r="D62" s="119">
        <f>D19</f>
        <v>5625</v>
      </c>
      <c r="E62" s="85">
        <f>E19</f>
        <v>1125</v>
      </c>
      <c r="F62" s="134">
        <f t="shared" si="29"/>
        <v>0.2</v>
      </c>
      <c r="G62" s="85">
        <f>G19</f>
        <v>4500</v>
      </c>
      <c r="H62" s="97">
        <f t="shared" si="29"/>
        <v>0.8</v>
      </c>
      <c r="I62" s="98">
        <f t="shared" si="30"/>
        <v>5625</v>
      </c>
      <c r="J62" s="99">
        <f t="shared" si="35"/>
        <v>1</v>
      </c>
      <c r="K62" s="98">
        <f t="shared" si="32"/>
        <v>1125</v>
      </c>
      <c r="L62" s="99">
        <f t="shared" si="36"/>
        <v>0.2</v>
      </c>
    </row>
    <row r="63" spans="1:12" s="118" customFormat="1" ht="14.45" customHeight="1" x14ac:dyDescent="0.25">
      <c r="A63" s="174" t="s">
        <v>99</v>
      </c>
      <c r="B63" s="175"/>
      <c r="C63" s="176"/>
      <c r="D63" s="131">
        <f>SUM(D64:D65)</f>
        <v>800</v>
      </c>
      <c r="E63" s="138">
        <f>SUM(E64:E65)</f>
        <v>800</v>
      </c>
      <c r="F63" s="139">
        <f t="shared" si="29"/>
        <v>1</v>
      </c>
      <c r="G63" s="93">
        <f>SUM(G64:G65)</f>
        <v>0</v>
      </c>
      <c r="H63" s="94">
        <f t="shared" si="34"/>
        <v>0</v>
      </c>
      <c r="I63" s="92">
        <f>SUM(I64:I65)</f>
        <v>800</v>
      </c>
      <c r="J63" s="95">
        <f>I63/D63</f>
        <v>1</v>
      </c>
      <c r="K63" s="92">
        <f>SUM(K64:K65)</f>
        <v>800</v>
      </c>
      <c r="L63" s="95">
        <f>K63/$I63</f>
        <v>1</v>
      </c>
    </row>
    <row r="64" spans="1:12" s="118" customFormat="1" ht="14.45" customHeight="1" x14ac:dyDescent="0.25">
      <c r="A64" s="100" t="s">
        <v>87</v>
      </c>
      <c r="B64" s="150" t="s">
        <v>5</v>
      </c>
      <c r="C64" s="151"/>
      <c r="D64" s="119">
        <f>D14+D20</f>
        <v>500</v>
      </c>
      <c r="E64" s="119">
        <f>E14+E20</f>
        <v>500</v>
      </c>
      <c r="F64" s="134">
        <f t="shared" si="29"/>
        <v>1</v>
      </c>
      <c r="G64" s="119">
        <f>G14+G20</f>
        <v>0</v>
      </c>
      <c r="H64" s="97">
        <f t="shared" si="34"/>
        <v>0</v>
      </c>
      <c r="I64" s="98">
        <f t="shared" si="30"/>
        <v>500</v>
      </c>
      <c r="J64" s="99">
        <f t="shared" ref="J64:J65" si="37">($E64+$G64)/D64</f>
        <v>1</v>
      </c>
      <c r="K64" s="98">
        <f t="shared" si="32"/>
        <v>500</v>
      </c>
      <c r="L64" s="99">
        <f t="shared" ref="L64:L65" si="38">$E64/I64</f>
        <v>1</v>
      </c>
    </row>
    <row r="65" spans="1:12" s="118" customFormat="1" ht="14.45" customHeight="1" x14ac:dyDescent="0.25">
      <c r="A65" s="100" t="s">
        <v>156</v>
      </c>
      <c r="B65" s="150" t="s">
        <v>90</v>
      </c>
      <c r="C65" s="151"/>
      <c r="D65" s="119">
        <f>D33</f>
        <v>300</v>
      </c>
      <c r="E65" s="119">
        <f>E33</f>
        <v>300</v>
      </c>
      <c r="F65" s="134">
        <f t="shared" si="29"/>
        <v>1</v>
      </c>
      <c r="G65" s="119">
        <f>G33</f>
        <v>0</v>
      </c>
      <c r="H65" s="97">
        <f t="shared" ref="H65" si="39">G65/$I65</f>
        <v>0</v>
      </c>
      <c r="I65" s="98">
        <f t="shared" si="30"/>
        <v>300</v>
      </c>
      <c r="J65" s="99">
        <f t="shared" si="37"/>
        <v>1</v>
      </c>
      <c r="K65" s="98">
        <f t="shared" si="32"/>
        <v>300</v>
      </c>
      <c r="L65" s="99">
        <f t="shared" si="38"/>
        <v>1</v>
      </c>
    </row>
    <row r="66" spans="1:12" s="118" customFormat="1" x14ac:dyDescent="0.25">
      <c r="A66" s="174" t="s">
        <v>100</v>
      </c>
      <c r="B66" s="175"/>
      <c r="C66" s="176"/>
      <c r="D66" s="131">
        <f>SUM(D67:D70)</f>
        <v>4000</v>
      </c>
      <c r="E66" s="138">
        <f>SUM(E67:E70)</f>
        <v>3500</v>
      </c>
      <c r="F66" s="139">
        <f t="shared" si="29"/>
        <v>1</v>
      </c>
      <c r="G66" s="93">
        <f>SUM(G67:G70)</f>
        <v>0</v>
      </c>
      <c r="H66" s="94">
        <f>G66/$I66</f>
        <v>0</v>
      </c>
      <c r="I66" s="92">
        <f>SUM(I67:I70)</f>
        <v>3500</v>
      </c>
      <c r="J66" s="95">
        <f>I66/D66</f>
        <v>0.875</v>
      </c>
      <c r="K66" s="92">
        <f>SUM(K67:K70)</f>
        <v>3500</v>
      </c>
      <c r="L66" s="95">
        <f>K66/$I66</f>
        <v>1</v>
      </c>
    </row>
    <row r="67" spans="1:12" s="118" customFormat="1" x14ac:dyDescent="0.25">
      <c r="A67" s="100" t="s">
        <v>85</v>
      </c>
      <c r="B67" s="150" t="s">
        <v>5</v>
      </c>
      <c r="C67" s="151"/>
      <c r="D67" s="119">
        <f>D15+D21+D28</f>
        <v>300</v>
      </c>
      <c r="E67" s="119">
        <f>E15+E21+E28</f>
        <v>300</v>
      </c>
      <c r="F67" s="134">
        <f t="shared" si="29"/>
        <v>1</v>
      </c>
      <c r="G67" s="119">
        <f>G15+G21+G28</f>
        <v>0</v>
      </c>
      <c r="H67" s="97">
        <f t="shared" ref="H67:H70" si="40">G67/$I67</f>
        <v>0</v>
      </c>
      <c r="I67" s="98">
        <f t="shared" si="30"/>
        <v>300</v>
      </c>
      <c r="J67" s="99">
        <f t="shared" ref="J67:J70" si="41">($E67+$G67)/D67</f>
        <v>1</v>
      </c>
      <c r="K67" s="98">
        <f t="shared" si="32"/>
        <v>300</v>
      </c>
      <c r="L67" s="99">
        <f t="shared" ref="L67:L70" si="42">$E67/I67</f>
        <v>1</v>
      </c>
    </row>
    <row r="68" spans="1:12" s="118" customFormat="1" ht="30" x14ac:dyDescent="0.25">
      <c r="A68" s="100" t="s">
        <v>86</v>
      </c>
      <c r="B68" s="150" t="s">
        <v>5</v>
      </c>
      <c r="C68" s="151"/>
      <c r="D68" s="119">
        <f>D29+D45</f>
        <v>200</v>
      </c>
      <c r="E68" s="119">
        <f>E29+E45</f>
        <v>200</v>
      </c>
      <c r="F68" s="134">
        <f t="shared" si="29"/>
        <v>1</v>
      </c>
      <c r="G68" s="119">
        <f>G29+G45</f>
        <v>0</v>
      </c>
      <c r="H68" s="97">
        <f t="shared" si="40"/>
        <v>0</v>
      </c>
      <c r="I68" s="98">
        <f t="shared" si="30"/>
        <v>200</v>
      </c>
      <c r="J68" s="99">
        <f t="shared" si="41"/>
        <v>1</v>
      </c>
      <c r="K68" s="98">
        <f t="shared" si="32"/>
        <v>200</v>
      </c>
      <c r="L68" s="99">
        <f t="shared" si="42"/>
        <v>1</v>
      </c>
    </row>
    <row r="69" spans="1:12" s="118" customFormat="1" ht="30" x14ac:dyDescent="0.25">
      <c r="A69" s="100" t="s">
        <v>91</v>
      </c>
      <c r="B69" s="173" t="s">
        <v>92</v>
      </c>
      <c r="C69" s="151"/>
      <c r="D69" s="119">
        <f>D34</f>
        <v>2000</v>
      </c>
      <c r="E69" s="119">
        <f>E34</f>
        <v>2000</v>
      </c>
      <c r="F69" s="134">
        <f t="shared" si="29"/>
        <v>1</v>
      </c>
      <c r="G69" s="119">
        <f>G34</f>
        <v>0</v>
      </c>
      <c r="H69" s="97">
        <f t="shared" si="40"/>
        <v>0</v>
      </c>
      <c r="I69" s="98">
        <f t="shared" si="30"/>
        <v>2000</v>
      </c>
      <c r="J69" s="99">
        <f t="shared" si="41"/>
        <v>1</v>
      </c>
      <c r="K69" s="98">
        <f t="shared" si="32"/>
        <v>2000</v>
      </c>
      <c r="L69" s="99">
        <f t="shared" si="42"/>
        <v>1</v>
      </c>
    </row>
    <row r="70" spans="1:12" s="118" customFormat="1" x14ac:dyDescent="0.25">
      <c r="A70" s="100" t="s">
        <v>93</v>
      </c>
      <c r="B70" s="173" t="s">
        <v>94</v>
      </c>
      <c r="C70" s="151"/>
      <c r="D70" s="119">
        <f>D16+D22</f>
        <v>1500</v>
      </c>
      <c r="E70" s="119">
        <f>E16+E22</f>
        <v>1000</v>
      </c>
      <c r="F70" s="134">
        <f t="shared" si="29"/>
        <v>1</v>
      </c>
      <c r="G70" s="119">
        <f>G16+G22</f>
        <v>0</v>
      </c>
      <c r="H70" s="97">
        <f t="shared" si="40"/>
        <v>0</v>
      </c>
      <c r="I70" s="98">
        <f t="shared" si="30"/>
        <v>1000</v>
      </c>
      <c r="J70" s="99">
        <f t="shared" si="41"/>
        <v>0.66666666666666663</v>
      </c>
      <c r="K70" s="98">
        <f t="shared" si="32"/>
        <v>1000</v>
      </c>
      <c r="L70" s="99">
        <f t="shared" si="42"/>
        <v>1</v>
      </c>
    </row>
    <row r="71" spans="1:12" s="118" customFormat="1" x14ac:dyDescent="0.25">
      <c r="A71" s="167" t="s">
        <v>16</v>
      </c>
      <c r="B71" s="168"/>
      <c r="C71" s="169"/>
      <c r="D71" s="131">
        <f>SUM(D72:D74)</f>
        <v>24000</v>
      </c>
      <c r="E71" s="138">
        <f>SUM(E72:E74)</f>
        <v>24000</v>
      </c>
      <c r="F71" s="139">
        <f t="shared" si="29"/>
        <v>1</v>
      </c>
      <c r="G71" s="93">
        <f>SUM(G72:G74)</f>
        <v>0</v>
      </c>
      <c r="H71" s="94">
        <f>G71/$I71</f>
        <v>0</v>
      </c>
      <c r="I71" s="92">
        <f>SUM(I72:I74)</f>
        <v>24000</v>
      </c>
      <c r="J71" s="95">
        <f>I71/D71</f>
        <v>1</v>
      </c>
      <c r="K71" s="92">
        <f>SUM(K72:K74)</f>
        <v>24000</v>
      </c>
      <c r="L71" s="95">
        <f>K71/$I71</f>
        <v>1</v>
      </c>
    </row>
    <row r="72" spans="1:12" s="118" customFormat="1" x14ac:dyDescent="0.25">
      <c r="A72" s="100" t="s">
        <v>133</v>
      </c>
      <c r="B72" s="150" t="s">
        <v>134</v>
      </c>
      <c r="C72" s="151"/>
      <c r="D72" s="119">
        <f>D35</f>
        <v>2000</v>
      </c>
      <c r="E72" s="119">
        <f>E35</f>
        <v>2000</v>
      </c>
      <c r="F72" s="134">
        <f>E72/$I72</f>
        <v>1</v>
      </c>
      <c r="G72" s="119">
        <f>G35</f>
        <v>0</v>
      </c>
      <c r="H72" s="97">
        <f>G72/$I72</f>
        <v>0</v>
      </c>
      <c r="I72" s="98">
        <f t="shared" si="30"/>
        <v>2000</v>
      </c>
      <c r="J72" s="99">
        <f t="shared" ref="J72:J74" si="43">($E72+$G72)/D72</f>
        <v>1</v>
      </c>
      <c r="K72" s="98">
        <f t="shared" si="32"/>
        <v>2000</v>
      </c>
      <c r="L72" s="99">
        <f t="shared" ref="L72:L74" si="44">$E72/I72</f>
        <v>1</v>
      </c>
    </row>
    <row r="73" spans="1:12" s="118" customFormat="1" x14ac:dyDescent="0.25">
      <c r="A73" s="100" t="s">
        <v>56</v>
      </c>
      <c r="B73" s="150" t="s">
        <v>157</v>
      </c>
      <c r="C73" s="151"/>
      <c r="D73" s="119">
        <f>SUM(D37:D39)</f>
        <v>20000</v>
      </c>
      <c r="E73" s="119">
        <f>SUM(E37:E39)</f>
        <v>20000</v>
      </c>
      <c r="F73" s="134">
        <f t="shared" si="29"/>
        <v>1</v>
      </c>
      <c r="G73" s="119">
        <f>SUM(G37:G39)</f>
        <v>0</v>
      </c>
      <c r="H73" s="97">
        <f t="shared" ref="H73:H74" si="45">G73/$I73</f>
        <v>0</v>
      </c>
      <c r="I73" s="98">
        <f t="shared" si="30"/>
        <v>20000</v>
      </c>
      <c r="J73" s="99">
        <f t="shared" si="43"/>
        <v>1</v>
      </c>
      <c r="K73" s="98">
        <f t="shared" si="32"/>
        <v>20000</v>
      </c>
      <c r="L73" s="99">
        <f t="shared" si="44"/>
        <v>1</v>
      </c>
    </row>
    <row r="74" spans="1:12" s="118" customFormat="1" x14ac:dyDescent="0.25">
      <c r="A74" s="100" t="s">
        <v>57</v>
      </c>
      <c r="B74" s="150" t="s">
        <v>142</v>
      </c>
      <c r="C74" s="151"/>
      <c r="D74" s="119">
        <f>D47</f>
        <v>2000</v>
      </c>
      <c r="E74" s="119">
        <f>E47</f>
        <v>2000</v>
      </c>
      <c r="F74" s="134">
        <f t="shared" si="29"/>
        <v>1</v>
      </c>
      <c r="G74" s="119">
        <f>G47</f>
        <v>0</v>
      </c>
      <c r="H74" s="97">
        <f t="shared" si="45"/>
        <v>0</v>
      </c>
      <c r="I74" s="98">
        <f t="shared" si="30"/>
        <v>2000</v>
      </c>
      <c r="J74" s="99">
        <f t="shared" si="43"/>
        <v>1</v>
      </c>
      <c r="K74" s="98">
        <f t="shared" si="32"/>
        <v>2000</v>
      </c>
      <c r="L74" s="99">
        <f t="shared" si="44"/>
        <v>1</v>
      </c>
    </row>
    <row r="75" spans="1:12" s="118" customFormat="1" ht="14.45" customHeight="1" x14ac:dyDescent="0.25">
      <c r="A75" s="167" t="s">
        <v>101</v>
      </c>
      <c r="B75" s="168"/>
      <c r="C75" s="169"/>
      <c r="D75" s="124">
        <f>SUM(D76:D77)</f>
        <v>3000</v>
      </c>
      <c r="E75" s="116">
        <f>SUM(E76:E77)</f>
        <v>2250</v>
      </c>
      <c r="F75" s="125">
        <f t="shared" si="29"/>
        <v>0.75</v>
      </c>
      <c r="G75" s="126">
        <f>SUM(G76:G77)</f>
        <v>750</v>
      </c>
      <c r="H75" s="127">
        <f>G75/$I75</f>
        <v>0.25</v>
      </c>
      <c r="I75" s="128">
        <f>SUM(I76:I77)</f>
        <v>3000</v>
      </c>
      <c r="J75" s="129">
        <f>($E75+$G75)/D75</f>
        <v>1</v>
      </c>
      <c r="K75" s="128">
        <f>SUM(K76:K77)</f>
        <v>2250</v>
      </c>
      <c r="L75" s="129">
        <f>$E75/I75</f>
        <v>0.75</v>
      </c>
    </row>
    <row r="76" spans="1:12" s="118" customFormat="1" ht="14.45" customHeight="1" x14ac:dyDescent="0.25">
      <c r="A76" s="96" t="s">
        <v>80</v>
      </c>
      <c r="B76" s="150" t="s">
        <v>81</v>
      </c>
      <c r="C76" s="151"/>
      <c r="D76" s="85">
        <f>50000*0.05</f>
        <v>2500</v>
      </c>
      <c r="E76" s="119">
        <f>$D76*0.75</f>
        <v>1875</v>
      </c>
      <c r="F76" s="134">
        <f>E76/$I76</f>
        <v>0.75</v>
      </c>
      <c r="G76" s="119">
        <f>$D76*0.25</f>
        <v>625</v>
      </c>
      <c r="H76" s="97">
        <f>G76/$I76</f>
        <v>0.25</v>
      </c>
      <c r="I76" s="98">
        <f>$E76+$G76</f>
        <v>2500</v>
      </c>
      <c r="J76" s="99">
        <f>($E76+$G76)/D76</f>
        <v>1</v>
      </c>
      <c r="K76" s="98">
        <f>$E76</f>
        <v>1875</v>
      </c>
      <c r="L76" s="99">
        <f>$E76/I76</f>
        <v>0.75</v>
      </c>
    </row>
    <row r="77" spans="1:12" s="118" customFormat="1" x14ac:dyDescent="0.25">
      <c r="A77" s="100"/>
      <c r="B77" s="150" t="s">
        <v>84</v>
      </c>
      <c r="C77" s="151"/>
      <c r="D77" s="85">
        <f>D76*0.2</f>
        <v>500</v>
      </c>
      <c r="E77" s="85">
        <f>E76*0.2</f>
        <v>375</v>
      </c>
      <c r="F77" s="134">
        <f>E77/$I77</f>
        <v>0.75</v>
      </c>
      <c r="G77" s="85">
        <f>G76*0.2</f>
        <v>125</v>
      </c>
      <c r="H77" s="97">
        <f>G77/$I77</f>
        <v>0.25</v>
      </c>
      <c r="I77" s="98">
        <f>$E77+$G77</f>
        <v>500</v>
      </c>
      <c r="J77" s="99">
        <f>($E77+$G77)/D77</f>
        <v>1</v>
      </c>
      <c r="K77" s="98">
        <f>$E77</f>
        <v>375</v>
      </c>
      <c r="L77" s="99">
        <f>$E77/I77</f>
        <v>0.75</v>
      </c>
    </row>
    <row r="78" spans="1:12" s="118" customFormat="1" ht="15.75" thickBot="1" x14ac:dyDescent="0.3">
      <c r="A78" s="170" t="s">
        <v>102</v>
      </c>
      <c r="B78" s="171"/>
      <c r="C78" s="172"/>
      <c r="D78" s="92">
        <f>D53+D58+D63+D66+D71+D75</f>
        <v>221175</v>
      </c>
      <c r="E78" s="138">
        <f>E53+E58+E63+E66+E71+E75</f>
        <v>142975</v>
      </c>
      <c r="F78" s="139">
        <f t="shared" si="29"/>
        <v>0.66046887631366213</v>
      </c>
      <c r="G78" s="93">
        <f>G53+G58+G63+G66+G71+G75</f>
        <v>73500</v>
      </c>
      <c r="H78" s="94">
        <f>G78/$I78</f>
        <v>0.33953112368633792</v>
      </c>
      <c r="I78" s="92">
        <f>I53+I58+I63+I66+I71+I75</f>
        <v>216475</v>
      </c>
      <c r="J78" s="95">
        <f>I78/D78</f>
        <v>0.97874985870916698</v>
      </c>
      <c r="K78" s="92">
        <f>K53+K58+K63+K66+K71+K75</f>
        <v>142975</v>
      </c>
      <c r="L78" s="95">
        <f>K78/$I78</f>
        <v>0.66046887631366213</v>
      </c>
    </row>
    <row r="79" spans="1:12" s="118" customFormat="1" x14ac:dyDescent="0.25">
      <c r="A79" s="152" t="s">
        <v>7</v>
      </c>
      <c r="B79" s="153"/>
      <c r="C79" s="154"/>
      <c r="D79" s="101">
        <f t="shared" ref="D79:L79" si="46">D78-D51</f>
        <v>0</v>
      </c>
      <c r="E79" s="136">
        <f t="shared" si="46"/>
        <v>0</v>
      </c>
      <c r="F79" s="137">
        <f t="shared" si="46"/>
        <v>0</v>
      </c>
      <c r="G79" s="102">
        <f t="shared" si="46"/>
        <v>0</v>
      </c>
      <c r="H79" s="103">
        <f t="shared" si="46"/>
        <v>0</v>
      </c>
      <c r="I79" s="101">
        <f t="shared" si="46"/>
        <v>0</v>
      </c>
      <c r="J79" s="104">
        <f t="shared" si="46"/>
        <v>0</v>
      </c>
      <c r="K79" s="101">
        <f t="shared" si="46"/>
        <v>0</v>
      </c>
      <c r="L79" s="104">
        <f t="shared" si="46"/>
        <v>0</v>
      </c>
    </row>
  </sheetData>
  <mergeCells count="79">
    <mergeCell ref="A6:L6"/>
    <mergeCell ref="A1:L1"/>
    <mergeCell ref="A2:L2"/>
    <mergeCell ref="A3:L3"/>
    <mergeCell ref="A4:L4"/>
    <mergeCell ref="A5:L5"/>
    <mergeCell ref="A7:L7"/>
    <mergeCell ref="A8:L8"/>
    <mergeCell ref="A9:C9"/>
    <mergeCell ref="B24:C24"/>
    <mergeCell ref="A39:C39"/>
    <mergeCell ref="B14:C14"/>
    <mergeCell ref="B28:C28"/>
    <mergeCell ref="B22:C22"/>
    <mergeCell ref="B26:C26"/>
    <mergeCell ref="B27:C27"/>
    <mergeCell ref="B12:C12"/>
    <mergeCell ref="B13:C13"/>
    <mergeCell ref="B15:C15"/>
    <mergeCell ref="B29:C29"/>
    <mergeCell ref="B49:C49"/>
    <mergeCell ref="A40:C40"/>
    <mergeCell ref="B16:C16"/>
    <mergeCell ref="B33:C33"/>
    <mergeCell ref="B34:C34"/>
    <mergeCell ref="B31:C31"/>
    <mergeCell ref="B32:C32"/>
    <mergeCell ref="B20:C20"/>
    <mergeCell ref="B21:C21"/>
    <mergeCell ref="B18:C18"/>
    <mergeCell ref="B19:C19"/>
    <mergeCell ref="B69:C69"/>
    <mergeCell ref="A51:C51"/>
    <mergeCell ref="B62:C62"/>
    <mergeCell ref="B25:C25"/>
    <mergeCell ref="A46:C46"/>
    <mergeCell ref="A58:C58"/>
    <mergeCell ref="A52:C52"/>
    <mergeCell ref="A53:C53"/>
    <mergeCell ref="B35:C35"/>
    <mergeCell ref="B41:C41"/>
    <mergeCell ref="B42:C42"/>
    <mergeCell ref="B45:C45"/>
    <mergeCell ref="A48:C48"/>
    <mergeCell ref="B43:C43"/>
    <mergeCell ref="B44:C44"/>
    <mergeCell ref="B47:C47"/>
    <mergeCell ref="B73:C73"/>
    <mergeCell ref="B50:C50"/>
    <mergeCell ref="B72:C72"/>
    <mergeCell ref="B54:C54"/>
    <mergeCell ref="B55:C55"/>
    <mergeCell ref="B56:C56"/>
    <mergeCell ref="B70:C70"/>
    <mergeCell ref="B59:C59"/>
    <mergeCell ref="B60:C60"/>
    <mergeCell ref="B61:C61"/>
    <mergeCell ref="A63:C63"/>
    <mergeCell ref="B64:C64"/>
    <mergeCell ref="B65:C65"/>
    <mergeCell ref="A66:C66"/>
    <mergeCell ref="B67:C67"/>
    <mergeCell ref="B68:C68"/>
    <mergeCell ref="B74:C74"/>
    <mergeCell ref="B57:C57"/>
    <mergeCell ref="A79:C79"/>
    <mergeCell ref="A10:C10"/>
    <mergeCell ref="A11:C11"/>
    <mergeCell ref="A17:C17"/>
    <mergeCell ref="A23:C23"/>
    <mergeCell ref="A30:C30"/>
    <mergeCell ref="A36:C36"/>
    <mergeCell ref="A37:C37"/>
    <mergeCell ref="A38:C38"/>
    <mergeCell ref="A75:C75"/>
    <mergeCell ref="B76:C76"/>
    <mergeCell ref="B77:C77"/>
    <mergeCell ref="A78:C78"/>
    <mergeCell ref="A71:C71"/>
  </mergeCells>
  <dataValidations disablePrompts="1" count="1">
    <dataValidation operator="lessThanOrEqual" allowBlank="1" showInputMessage="1" showErrorMessage="1" sqref="G36 M10:N10 E48 E10 G10 E36 M48:N48 G48 E46 G46 E75 G75"/>
  </dataValidations>
  <pageMargins left="0.7" right="0.7" top="0.75" bottom="0.75" header="0.3" footer="0.3"/>
  <pageSetup scale="3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6"/>
  <sheetViews>
    <sheetView tabSelected="1" zoomScale="60" zoomScaleNormal="60" workbookViewId="0">
      <pane xSplit="4" ySplit="10" topLeftCell="E11" activePane="bottomRight" state="frozen"/>
      <selection sqref="A1:C1"/>
      <selection pane="topRight" sqref="A1:C1"/>
      <selection pane="bottomLeft" sqref="A1:C1"/>
      <selection pane="bottomRight" sqref="A1:F1"/>
    </sheetView>
  </sheetViews>
  <sheetFormatPr defaultColWidth="9.140625" defaultRowHeight="18.75" customHeight="1" x14ac:dyDescent="0.25"/>
  <cols>
    <col min="1" max="1" width="22.140625" style="4" customWidth="1"/>
    <col min="2" max="2" width="88.85546875" style="4" customWidth="1"/>
    <col min="3" max="3" width="13.7109375" style="4" customWidth="1"/>
    <col min="4" max="4" width="19" style="3" customWidth="1"/>
    <col min="5" max="5" width="19" style="3" hidden="1" customWidth="1"/>
    <col min="6" max="6" width="14.7109375" style="2" hidden="1" customWidth="1"/>
    <col min="7" max="7" width="19" style="3" customWidth="1"/>
    <col min="8" max="8" width="14.7109375" style="2" customWidth="1"/>
    <col min="9" max="9" width="19" style="3" hidden="1" customWidth="1"/>
    <col min="10" max="10" width="14.7109375" style="2" hidden="1" customWidth="1"/>
    <col min="11" max="11" width="19" style="3" customWidth="1"/>
    <col min="12" max="12" width="14.7109375" style="2" customWidth="1"/>
    <col min="13" max="13" width="19" style="4" customWidth="1"/>
    <col min="14" max="14" width="14.85546875" style="4" customWidth="1"/>
    <col min="15" max="16384" width="9.140625" style="4"/>
  </cols>
  <sheetData>
    <row r="1" spans="1:14" ht="18.75" customHeight="1" x14ac:dyDescent="0.25">
      <c r="A1" s="202" t="s">
        <v>34</v>
      </c>
      <c r="B1" s="202"/>
      <c r="C1" s="202"/>
      <c r="D1" s="202"/>
      <c r="E1" s="202"/>
      <c r="F1" s="202"/>
      <c r="G1" s="141"/>
      <c r="H1" s="141"/>
    </row>
    <row r="2" spans="1:14" ht="18.75" customHeight="1" x14ac:dyDescent="0.25">
      <c r="A2" s="209" t="s">
        <v>26</v>
      </c>
      <c r="B2" s="209"/>
      <c r="C2" s="209"/>
      <c r="D2" s="209"/>
      <c r="E2" s="209"/>
      <c r="F2" s="209"/>
      <c r="G2" s="142"/>
      <c r="H2" s="142"/>
    </row>
    <row r="3" spans="1:14" ht="18.75" customHeight="1" x14ac:dyDescent="0.25">
      <c r="A3" s="210" t="s">
        <v>11</v>
      </c>
      <c r="B3" s="210"/>
      <c r="C3" s="210"/>
      <c r="D3" s="210"/>
      <c r="E3" s="210"/>
      <c r="F3" s="210"/>
      <c r="G3" s="143"/>
      <c r="H3" s="143"/>
    </row>
    <row r="4" spans="1:14" ht="18.75" customHeight="1" thickBot="1" x14ac:dyDescent="0.3">
      <c r="A4" s="1"/>
      <c r="B4" s="1"/>
      <c r="C4" s="1"/>
      <c r="D4" s="1"/>
      <c r="E4" s="1"/>
      <c r="F4" s="32"/>
      <c r="G4" s="143"/>
      <c r="H4" s="32"/>
    </row>
    <row r="5" spans="1:14" ht="36" customHeight="1" thickBot="1" x14ac:dyDescent="0.3">
      <c r="A5" s="1"/>
      <c r="B5" s="1"/>
      <c r="C5" s="1"/>
      <c r="D5" s="17" t="s">
        <v>25</v>
      </c>
      <c r="E5" s="42" t="s">
        <v>35</v>
      </c>
      <c r="F5" s="43" t="s">
        <v>36</v>
      </c>
      <c r="G5" s="146" t="s">
        <v>165</v>
      </c>
      <c r="H5" s="147" t="s">
        <v>166</v>
      </c>
    </row>
    <row r="6" spans="1:14" ht="18.75" customHeight="1" x14ac:dyDescent="0.25">
      <c r="A6" s="1"/>
      <c r="B6" s="1"/>
      <c r="C6" s="1"/>
      <c r="D6" s="20" t="s">
        <v>23</v>
      </c>
      <c r="E6" s="44">
        <f>SUM(E7:E9)</f>
        <v>0</v>
      </c>
      <c r="F6" s="45" t="e">
        <f>E6/E$115</f>
        <v>#DIV/0!</v>
      </c>
      <c r="G6" s="44">
        <f>SUM(G7:G9)</f>
        <v>0</v>
      </c>
      <c r="H6" s="45" t="e">
        <f>G6/G$115</f>
        <v>#DIV/0!</v>
      </c>
    </row>
    <row r="7" spans="1:14" ht="18.75" customHeight="1" x14ac:dyDescent="0.25">
      <c r="A7" s="1"/>
      <c r="B7" s="1"/>
      <c r="C7" s="1"/>
      <c r="D7" s="18" t="s">
        <v>167</v>
      </c>
      <c r="E7" s="46">
        <f>E107</f>
        <v>0</v>
      </c>
      <c r="F7" s="45" t="e">
        <f>E7/E$115</f>
        <v>#DIV/0!</v>
      </c>
      <c r="G7" s="46">
        <f>G107</f>
        <v>0</v>
      </c>
      <c r="H7" s="45" t="e">
        <f>G7/G$115</f>
        <v>#DIV/0!</v>
      </c>
    </row>
    <row r="8" spans="1:14" ht="18.75" customHeight="1" x14ac:dyDescent="0.25">
      <c r="A8" s="5" t="s">
        <v>12</v>
      </c>
      <c r="B8" s="22"/>
      <c r="C8"/>
      <c r="D8" s="18" t="s">
        <v>50</v>
      </c>
      <c r="E8" s="46">
        <f>E61+E83+E91+E99</f>
        <v>0</v>
      </c>
      <c r="F8" s="45" t="e">
        <f>E8/(E$115-E$107)</f>
        <v>#DIV/0!</v>
      </c>
      <c r="G8" s="46">
        <f>G61+G83+G91+G99</f>
        <v>0</v>
      </c>
      <c r="H8" s="45" t="e">
        <f>G8/(G$115-G$107)</f>
        <v>#DIV/0!</v>
      </c>
    </row>
    <row r="9" spans="1:14" ht="18.75" customHeight="1" thickBot="1" x14ac:dyDescent="0.3">
      <c r="A9" s="5" t="s">
        <v>0</v>
      </c>
      <c r="B9" s="23"/>
      <c r="C9"/>
      <c r="D9" s="19" t="s">
        <v>24</v>
      </c>
      <c r="E9" s="47">
        <f>E12+E75</f>
        <v>0</v>
      </c>
      <c r="F9" s="48" t="e">
        <f>E9/(E$115-E$107)</f>
        <v>#DIV/0!</v>
      </c>
      <c r="G9" s="47">
        <f>G12+G75</f>
        <v>0</v>
      </c>
      <c r="H9" s="48" t="e">
        <f>G9/(G$115-G$107)</f>
        <v>#DIV/0!</v>
      </c>
    </row>
    <row r="10" spans="1:14" ht="18.75" customHeight="1" thickBot="1" x14ac:dyDescent="0.3"/>
    <row r="11" spans="1:14" s="6" customFormat="1" ht="48" customHeight="1" thickBot="1" x14ac:dyDescent="0.3">
      <c r="A11" s="203" t="s">
        <v>27</v>
      </c>
      <c r="B11" s="204"/>
      <c r="C11" s="205"/>
      <c r="D11" s="21" t="s">
        <v>141</v>
      </c>
      <c r="E11" s="42" t="s">
        <v>35</v>
      </c>
      <c r="F11" s="43" t="s">
        <v>36</v>
      </c>
      <c r="G11" s="146" t="s">
        <v>165</v>
      </c>
      <c r="H11" s="147" t="s">
        <v>166</v>
      </c>
      <c r="I11" s="16" t="s">
        <v>14</v>
      </c>
      <c r="J11" s="26" t="s">
        <v>15</v>
      </c>
      <c r="K11" s="34" t="s">
        <v>9</v>
      </c>
      <c r="L11" s="36" t="s">
        <v>10</v>
      </c>
      <c r="M11" s="41" t="s">
        <v>51</v>
      </c>
      <c r="N11" s="35" t="s">
        <v>52</v>
      </c>
    </row>
    <row r="12" spans="1:14" s="6" customFormat="1" ht="18.95" customHeight="1" x14ac:dyDescent="0.25">
      <c r="A12" s="193" t="s">
        <v>37</v>
      </c>
      <c r="B12" s="194"/>
      <c r="C12" s="195"/>
      <c r="D12" s="70">
        <f>D13+D21+D29+D37+D45+D53</f>
        <v>0</v>
      </c>
      <c r="E12" s="53">
        <f>E13+E21+E29+E37+E45+E53</f>
        <v>0</v>
      </c>
      <c r="F12" s="50" t="e">
        <f t="shared" ref="F12:F61" si="0">E12/$K12</f>
        <v>#DIV/0!</v>
      </c>
      <c r="G12" s="53">
        <f>G13+G21+G29+G37+G45+G53</f>
        <v>0</v>
      </c>
      <c r="H12" s="50" t="e">
        <f t="shared" ref="H12:H83" si="1">G12/$K12</f>
        <v>#DIV/0!</v>
      </c>
      <c r="I12" s="54">
        <f>I13+I21+I29+I37+I45+I53</f>
        <v>0</v>
      </c>
      <c r="J12" s="15" t="e">
        <f t="shared" ref="J12:J61" si="2">I12/$K12</f>
        <v>#DIV/0!</v>
      </c>
      <c r="K12" s="52">
        <f>K13+K21+K29+K37+K45+K53</f>
        <v>0</v>
      </c>
      <c r="L12" s="24" t="e">
        <f t="shared" ref="L12:L61" si="3">K12/$D12</f>
        <v>#DIV/0!</v>
      </c>
      <c r="M12" s="52">
        <f>M13+M21+M29+M37+M45+M53</f>
        <v>0</v>
      </c>
      <c r="N12" s="39" t="e">
        <f t="shared" ref="N12:N61" si="4">M12/$K12</f>
        <v>#DIV/0!</v>
      </c>
    </row>
    <row r="13" spans="1:14" s="58" customFormat="1" ht="18.75" customHeight="1" x14ac:dyDescent="0.25">
      <c r="A13" s="206" t="s">
        <v>38</v>
      </c>
      <c r="B13" s="207"/>
      <c r="C13" s="208"/>
      <c r="D13" s="55">
        <f t="shared" ref="D13:E13" si="5">SUM(D14:D20)</f>
        <v>0</v>
      </c>
      <c r="E13" s="56">
        <f t="shared" si="5"/>
        <v>0</v>
      </c>
      <c r="F13" s="60" t="e">
        <f t="shared" si="0"/>
        <v>#DIV/0!</v>
      </c>
      <c r="G13" s="56">
        <f t="shared" ref="G13" si="6">SUM(G14:G20)</f>
        <v>0</v>
      </c>
      <c r="H13" s="60" t="e">
        <f t="shared" si="1"/>
        <v>#DIV/0!</v>
      </c>
      <c r="I13" s="57">
        <f t="shared" ref="I13" si="7">SUM(I14:I20)</f>
        <v>0</v>
      </c>
      <c r="J13" s="61" t="e">
        <f t="shared" si="2"/>
        <v>#DIV/0!</v>
      </c>
      <c r="K13" s="62">
        <f t="shared" ref="K13" si="8">SUM(K14:K20)</f>
        <v>0</v>
      </c>
      <c r="L13" s="63" t="e">
        <f t="shared" si="3"/>
        <v>#DIV/0!</v>
      </c>
      <c r="M13" s="62">
        <f t="shared" ref="M13" si="9">SUM(M14:M20)</f>
        <v>0</v>
      </c>
      <c r="N13" s="64" t="e">
        <f t="shared" si="4"/>
        <v>#DIV/0!</v>
      </c>
    </row>
    <row r="14" spans="1:14" ht="18.75" customHeight="1" x14ac:dyDescent="0.25">
      <c r="A14" s="8" t="s">
        <v>17</v>
      </c>
      <c r="B14" s="182" t="s">
        <v>159</v>
      </c>
      <c r="C14" s="183"/>
      <c r="D14" s="12"/>
      <c r="E14" s="9"/>
      <c r="F14" s="51" t="e">
        <f t="shared" si="0"/>
        <v>#DIV/0!</v>
      </c>
      <c r="G14" s="9"/>
      <c r="H14" s="51" t="e">
        <f t="shared" si="1"/>
        <v>#DIV/0!</v>
      </c>
      <c r="I14" s="10"/>
      <c r="J14" s="27" t="e">
        <f t="shared" si="2"/>
        <v>#DIV/0!</v>
      </c>
      <c r="K14" s="38">
        <f>E14+G14+I14</f>
        <v>0</v>
      </c>
      <c r="L14" s="25" t="e">
        <f t="shared" si="3"/>
        <v>#DIV/0!</v>
      </c>
      <c r="M14" s="38">
        <f>E14+G14</f>
        <v>0</v>
      </c>
      <c r="N14" s="25" t="e">
        <f t="shared" si="4"/>
        <v>#DIV/0!</v>
      </c>
    </row>
    <row r="15" spans="1:14" ht="18.75" customHeight="1" x14ac:dyDescent="0.25">
      <c r="A15" s="8"/>
      <c r="B15" s="182" t="s">
        <v>104</v>
      </c>
      <c r="C15" s="183"/>
      <c r="D15" s="12"/>
      <c r="E15" s="9"/>
      <c r="F15" s="51" t="e">
        <f t="shared" si="0"/>
        <v>#DIV/0!</v>
      </c>
      <c r="G15" s="9"/>
      <c r="H15" s="51" t="e">
        <f t="shared" si="1"/>
        <v>#DIV/0!</v>
      </c>
      <c r="I15" s="10"/>
      <c r="J15" s="27" t="e">
        <f t="shared" si="2"/>
        <v>#DIV/0!</v>
      </c>
      <c r="K15" s="38">
        <f t="shared" ref="K15:K20" si="10">E15+G15+I15</f>
        <v>0</v>
      </c>
      <c r="L15" s="25" t="e">
        <f t="shared" si="3"/>
        <v>#DIV/0!</v>
      </c>
      <c r="M15" s="38">
        <f t="shared" ref="M15:M20" si="11">E15+G15</f>
        <v>0</v>
      </c>
      <c r="N15" s="25" t="e">
        <f t="shared" si="4"/>
        <v>#DIV/0!</v>
      </c>
    </row>
    <row r="16" spans="1:14" ht="18.75" customHeight="1" x14ac:dyDescent="0.25">
      <c r="A16" s="8" t="s">
        <v>29</v>
      </c>
      <c r="B16" s="182" t="s">
        <v>5</v>
      </c>
      <c r="C16" s="183"/>
      <c r="D16" s="12"/>
      <c r="E16" s="9"/>
      <c r="F16" s="51" t="e">
        <f t="shared" si="0"/>
        <v>#DIV/0!</v>
      </c>
      <c r="G16" s="9"/>
      <c r="H16" s="51" t="e">
        <f t="shared" si="1"/>
        <v>#DIV/0!</v>
      </c>
      <c r="I16" s="10"/>
      <c r="J16" s="27" t="e">
        <f t="shared" si="2"/>
        <v>#DIV/0!</v>
      </c>
      <c r="K16" s="38">
        <f t="shared" si="10"/>
        <v>0</v>
      </c>
      <c r="L16" s="25" t="e">
        <f t="shared" si="3"/>
        <v>#DIV/0!</v>
      </c>
      <c r="M16" s="38">
        <f t="shared" si="11"/>
        <v>0</v>
      </c>
      <c r="N16" s="25" t="e">
        <f t="shared" si="4"/>
        <v>#DIV/0!</v>
      </c>
    </row>
    <row r="17" spans="1:14" ht="18.75" customHeight="1" x14ac:dyDescent="0.25">
      <c r="A17" s="8" t="s">
        <v>30</v>
      </c>
      <c r="B17" s="182" t="s">
        <v>5</v>
      </c>
      <c r="C17" s="183"/>
      <c r="D17" s="12"/>
      <c r="E17" s="9"/>
      <c r="F17" s="51" t="e">
        <f t="shared" si="0"/>
        <v>#DIV/0!</v>
      </c>
      <c r="G17" s="9"/>
      <c r="H17" s="51" t="e">
        <f t="shared" si="1"/>
        <v>#DIV/0!</v>
      </c>
      <c r="I17" s="10"/>
      <c r="J17" s="27" t="e">
        <f t="shared" si="2"/>
        <v>#DIV/0!</v>
      </c>
      <c r="K17" s="38">
        <f t="shared" si="10"/>
        <v>0</v>
      </c>
      <c r="L17" s="25" t="e">
        <f t="shared" si="3"/>
        <v>#DIV/0!</v>
      </c>
      <c r="M17" s="38">
        <f t="shared" si="11"/>
        <v>0</v>
      </c>
      <c r="N17" s="25" t="e">
        <f t="shared" si="4"/>
        <v>#DIV/0!</v>
      </c>
    </row>
    <row r="18" spans="1:14" ht="18.75" customHeight="1" x14ac:dyDescent="0.25">
      <c r="A18" s="8" t="s">
        <v>31</v>
      </c>
      <c r="B18" s="182" t="s">
        <v>5</v>
      </c>
      <c r="C18" s="183"/>
      <c r="D18" s="12"/>
      <c r="E18" s="9"/>
      <c r="F18" s="51" t="e">
        <f t="shared" si="0"/>
        <v>#DIV/0!</v>
      </c>
      <c r="G18" s="9"/>
      <c r="H18" s="51" t="e">
        <f t="shared" si="1"/>
        <v>#DIV/0!</v>
      </c>
      <c r="I18" s="10"/>
      <c r="J18" s="27" t="e">
        <f t="shared" si="2"/>
        <v>#DIV/0!</v>
      </c>
      <c r="K18" s="38">
        <f t="shared" si="10"/>
        <v>0</v>
      </c>
      <c r="L18" s="25" t="e">
        <f t="shared" si="3"/>
        <v>#DIV/0!</v>
      </c>
      <c r="M18" s="38">
        <f t="shared" si="11"/>
        <v>0</v>
      </c>
      <c r="N18" s="25" t="e">
        <f t="shared" si="4"/>
        <v>#DIV/0!</v>
      </c>
    </row>
    <row r="19" spans="1:14" ht="18.75" customHeight="1" x14ac:dyDescent="0.25">
      <c r="A19" s="8" t="s">
        <v>4</v>
      </c>
      <c r="B19" s="182" t="s">
        <v>5</v>
      </c>
      <c r="C19" s="183"/>
      <c r="D19" s="12"/>
      <c r="E19" s="9"/>
      <c r="F19" s="51" t="e">
        <f t="shared" si="0"/>
        <v>#DIV/0!</v>
      </c>
      <c r="G19" s="9"/>
      <c r="H19" s="51" t="e">
        <f t="shared" si="1"/>
        <v>#DIV/0!</v>
      </c>
      <c r="I19" s="10"/>
      <c r="J19" s="27" t="e">
        <f t="shared" si="2"/>
        <v>#DIV/0!</v>
      </c>
      <c r="K19" s="38">
        <f t="shared" si="10"/>
        <v>0</v>
      </c>
      <c r="L19" s="25" t="e">
        <f t="shared" si="3"/>
        <v>#DIV/0!</v>
      </c>
      <c r="M19" s="38">
        <f t="shared" si="11"/>
        <v>0</v>
      </c>
      <c r="N19" s="25" t="e">
        <f t="shared" si="4"/>
        <v>#DIV/0!</v>
      </c>
    </row>
    <row r="20" spans="1:14" ht="18.75" customHeight="1" x14ac:dyDescent="0.25">
      <c r="A20" s="8" t="s">
        <v>32</v>
      </c>
      <c r="B20" s="182" t="s">
        <v>5</v>
      </c>
      <c r="C20" s="183"/>
      <c r="D20" s="12"/>
      <c r="E20" s="9"/>
      <c r="F20" s="51" t="e">
        <f t="shared" si="0"/>
        <v>#DIV/0!</v>
      </c>
      <c r="G20" s="9"/>
      <c r="H20" s="51" t="e">
        <f t="shared" si="1"/>
        <v>#DIV/0!</v>
      </c>
      <c r="I20" s="10"/>
      <c r="J20" s="27" t="e">
        <f t="shared" si="2"/>
        <v>#DIV/0!</v>
      </c>
      <c r="K20" s="38">
        <f t="shared" si="10"/>
        <v>0</v>
      </c>
      <c r="L20" s="25" t="e">
        <f t="shared" si="3"/>
        <v>#DIV/0!</v>
      </c>
      <c r="M20" s="38">
        <f t="shared" si="11"/>
        <v>0</v>
      </c>
      <c r="N20" s="25" t="e">
        <f t="shared" si="4"/>
        <v>#DIV/0!</v>
      </c>
    </row>
    <row r="21" spans="1:14" s="58" customFormat="1" ht="18.75" customHeight="1" x14ac:dyDescent="0.25">
      <c r="A21" s="184" t="s">
        <v>39</v>
      </c>
      <c r="B21" s="185"/>
      <c r="C21" s="186"/>
      <c r="D21" s="55">
        <f t="shared" ref="D21:E21" si="12">SUM(D22:D28)</f>
        <v>0</v>
      </c>
      <c r="E21" s="56">
        <f t="shared" si="12"/>
        <v>0</v>
      </c>
      <c r="F21" s="60" t="e">
        <f t="shared" si="0"/>
        <v>#DIV/0!</v>
      </c>
      <c r="G21" s="56">
        <f t="shared" ref="G21" si="13">SUM(G22:G28)</f>
        <v>0</v>
      </c>
      <c r="H21" s="60" t="e">
        <f t="shared" si="1"/>
        <v>#DIV/0!</v>
      </c>
      <c r="I21" s="57">
        <f t="shared" ref="I21" si="14">SUM(I22:I28)</f>
        <v>0</v>
      </c>
      <c r="J21" s="61" t="e">
        <f t="shared" si="2"/>
        <v>#DIV/0!</v>
      </c>
      <c r="K21" s="62">
        <f t="shared" ref="K21" si="15">SUM(K22:K28)</f>
        <v>0</v>
      </c>
      <c r="L21" s="63" t="e">
        <f t="shared" si="3"/>
        <v>#DIV/0!</v>
      </c>
      <c r="M21" s="62">
        <f t="shared" ref="M21" si="16">SUM(M22:M28)</f>
        <v>0</v>
      </c>
      <c r="N21" s="64" t="e">
        <f t="shared" si="4"/>
        <v>#DIV/0!</v>
      </c>
    </row>
    <row r="22" spans="1:14" ht="18.75" customHeight="1" x14ac:dyDescent="0.25">
      <c r="A22" s="8" t="s">
        <v>17</v>
      </c>
      <c r="B22" s="182" t="s">
        <v>159</v>
      </c>
      <c r="C22" s="183"/>
      <c r="D22" s="12"/>
      <c r="E22" s="9"/>
      <c r="F22" s="51" t="e">
        <f t="shared" si="0"/>
        <v>#DIV/0!</v>
      </c>
      <c r="G22" s="9"/>
      <c r="H22" s="51" t="e">
        <f t="shared" si="1"/>
        <v>#DIV/0!</v>
      </c>
      <c r="I22" s="10"/>
      <c r="J22" s="27" t="e">
        <f t="shared" si="2"/>
        <v>#DIV/0!</v>
      </c>
      <c r="K22" s="38">
        <f t="shared" ref="K22:K28" si="17">E22+G22+I22</f>
        <v>0</v>
      </c>
      <c r="L22" s="25" t="e">
        <f t="shared" si="3"/>
        <v>#DIV/0!</v>
      </c>
      <c r="M22" s="38">
        <f t="shared" ref="M22:M28" si="18">E22+G22</f>
        <v>0</v>
      </c>
      <c r="N22" s="25" t="e">
        <f t="shared" si="4"/>
        <v>#DIV/0!</v>
      </c>
    </row>
    <row r="23" spans="1:14" ht="18.75" customHeight="1" x14ac:dyDescent="0.25">
      <c r="A23" s="8"/>
      <c r="B23" s="182" t="s">
        <v>104</v>
      </c>
      <c r="C23" s="183"/>
      <c r="D23" s="12"/>
      <c r="E23" s="9"/>
      <c r="F23" s="51" t="e">
        <f t="shared" si="0"/>
        <v>#DIV/0!</v>
      </c>
      <c r="G23" s="9"/>
      <c r="H23" s="51" t="e">
        <f t="shared" si="1"/>
        <v>#DIV/0!</v>
      </c>
      <c r="I23" s="10"/>
      <c r="J23" s="27" t="e">
        <f t="shared" si="2"/>
        <v>#DIV/0!</v>
      </c>
      <c r="K23" s="38">
        <f t="shared" si="17"/>
        <v>0</v>
      </c>
      <c r="L23" s="25" t="e">
        <f t="shared" si="3"/>
        <v>#DIV/0!</v>
      </c>
      <c r="M23" s="38">
        <f t="shared" si="18"/>
        <v>0</v>
      </c>
      <c r="N23" s="25" t="e">
        <f t="shared" si="4"/>
        <v>#DIV/0!</v>
      </c>
    </row>
    <row r="24" spans="1:14" ht="18.75" customHeight="1" x14ac:dyDescent="0.25">
      <c r="A24" s="8" t="s">
        <v>29</v>
      </c>
      <c r="B24" s="182" t="s">
        <v>5</v>
      </c>
      <c r="C24" s="183"/>
      <c r="D24" s="12"/>
      <c r="E24" s="9"/>
      <c r="F24" s="51" t="e">
        <f t="shared" si="0"/>
        <v>#DIV/0!</v>
      </c>
      <c r="G24" s="9"/>
      <c r="H24" s="51" t="e">
        <f t="shared" si="1"/>
        <v>#DIV/0!</v>
      </c>
      <c r="I24" s="10"/>
      <c r="J24" s="27" t="e">
        <f t="shared" si="2"/>
        <v>#DIV/0!</v>
      </c>
      <c r="K24" s="38">
        <f t="shared" si="17"/>
        <v>0</v>
      </c>
      <c r="L24" s="25" t="e">
        <f t="shared" si="3"/>
        <v>#DIV/0!</v>
      </c>
      <c r="M24" s="38">
        <f t="shared" si="18"/>
        <v>0</v>
      </c>
      <c r="N24" s="25" t="e">
        <f t="shared" si="4"/>
        <v>#DIV/0!</v>
      </c>
    </row>
    <row r="25" spans="1:14" ht="18.75" customHeight="1" x14ac:dyDescent="0.25">
      <c r="A25" s="8" t="s">
        <v>30</v>
      </c>
      <c r="B25" s="182" t="s">
        <v>5</v>
      </c>
      <c r="C25" s="183"/>
      <c r="D25" s="12"/>
      <c r="E25" s="9"/>
      <c r="F25" s="51" t="e">
        <f t="shared" si="0"/>
        <v>#DIV/0!</v>
      </c>
      <c r="G25" s="9"/>
      <c r="H25" s="51" t="e">
        <f t="shared" si="1"/>
        <v>#DIV/0!</v>
      </c>
      <c r="I25" s="10"/>
      <c r="J25" s="27" t="e">
        <f t="shared" si="2"/>
        <v>#DIV/0!</v>
      </c>
      <c r="K25" s="38">
        <f t="shared" si="17"/>
        <v>0</v>
      </c>
      <c r="L25" s="25" t="e">
        <f t="shared" si="3"/>
        <v>#DIV/0!</v>
      </c>
      <c r="M25" s="38">
        <f t="shared" si="18"/>
        <v>0</v>
      </c>
      <c r="N25" s="25" t="e">
        <f t="shared" si="4"/>
        <v>#DIV/0!</v>
      </c>
    </row>
    <row r="26" spans="1:14" ht="18.75" customHeight="1" x14ac:dyDescent="0.25">
      <c r="A26" s="8" t="s">
        <v>31</v>
      </c>
      <c r="B26" s="182" t="s">
        <v>5</v>
      </c>
      <c r="C26" s="183"/>
      <c r="D26" s="12"/>
      <c r="E26" s="9"/>
      <c r="F26" s="51" t="e">
        <f t="shared" si="0"/>
        <v>#DIV/0!</v>
      </c>
      <c r="G26" s="9"/>
      <c r="H26" s="51" t="e">
        <f t="shared" si="1"/>
        <v>#DIV/0!</v>
      </c>
      <c r="I26" s="10"/>
      <c r="J26" s="27" t="e">
        <f t="shared" si="2"/>
        <v>#DIV/0!</v>
      </c>
      <c r="K26" s="38">
        <f t="shared" si="17"/>
        <v>0</v>
      </c>
      <c r="L26" s="25" t="e">
        <f t="shared" si="3"/>
        <v>#DIV/0!</v>
      </c>
      <c r="M26" s="38">
        <f t="shared" si="18"/>
        <v>0</v>
      </c>
      <c r="N26" s="25" t="e">
        <f t="shared" si="4"/>
        <v>#DIV/0!</v>
      </c>
    </row>
    <row r="27" spans="1:14" ht="18.75" customHeight="1" x14ac:dyDescent="0.25">
      <c r="A27" s="8" t="s">
        <v>4</v>
      </c>
      <c r="B27" s="182" t="s">
        <v>5</v>
      </c>
      <c r="C27" s="183"/>
      <c r="D27" s="12"/>
      <c r="E27" s="9"/>
      <c r="F27" s="51" t="e">
        <f t="shared" si="0"/>
        <v>#DIV/0!</v>
      </c>
      <c r="G27" s="9"/>
      <c r="H27" s="51" t="e">
        <f t="shared" si="1"/>
        <v>#DIV/0!</v>
      </c>
      <c r="I27" s="10"/>
      <c r="J27" s="27" t="e">
        <f t="shared" si="2"/>
        <v>#DIV/0!</v>
      </c>
      <c r="K27" s="38">
        <f t="shared" si="17"/>
        <v>0</v>
      </c>
      <c r="L27" s="25" t="e">
        <f t="shared" si="3"/>
        <v>#DIV/0!</v>
      </c>
      <c r="M27" s="38">
        <f t="shared" si="18"/>
        <v>0</v>
      </c>
      <c r="N27" s="25" t="e">
        <f t="shared" si="4"/>
        <v>#DIV/0!</v>
      </c>
    </row>
    <row r="28" spans="1:14" ht="18.75" customHeight="1" x14ac:dyDescent="0.25">
      <c r="A28" s="8" t="s">
        <v>32</v>
      </c>
      <c r="B28" s="211" t="s">
        <v>5</v>
      </c>
      <c r="C28" s="212"/>
      <c r="D28" s="12"/>
      <c r="E28" s="9"/>
      <c r="F28" s="51" t="e">
        <f t="shared" si="0"/>
        <v>#DIV/0!</v>
      </c>
      <c r="G28" s="9"/>
      <c r="H28" s="51" t="e">
        <f t="shared" si="1"/>
        <v>#DIV/0!</v>
      </c>
      <c r="I28" s="10"/>
      <c r="J28" s="27" t="e">
        <f t="shared" si="2"/>
        <v>#DIV/0!</v>
      </c>
      <c r="K28" s="38">
        <f t="shared" si="17"/>
        <v>0</v>
      </c>
      <c r="L28" s="25" t="e">
        <f t="shared" si="3"/>
        <v>#DIV/0!</v>
      </c>
      <c r="M28" s="38">
        <f t="shared" si="18"/>
        <v>0</v>
      </c>
      <c r="N28" s="25" t="e">
        <f t="shared" si="4"/>
        <v>#DIV/0!</v>
      </c>
    </row>
    <row r="29" spans="1:14" s="58" customFormat="1" ht="18.75" customHeight="1" x14ac:dyDescent="0.25">
      <c r="A29" s="184" t="s">
        <v>40</v>
      </c>
      <c r="B29" s="185"/>
      <c r="C29" s="186"/>
      <c r="D29" s="55">
        <f t="shared" ref="D29:E29" si="19">SUM(D30:D36)</f>
        <v>0</v>
      </c>
      <c r="E29" s="56">
        <f t="shared" si="19"/>
        <v>0</v>
      </c>
      <c r="F29" s="60" t="e">
        <f t="shared" si="0"/>
        <v>#DIV/0!</v>
      </c>
      <c r="G29" s="56">
        <f t="shared" ref="G29" si="20">SUM(G30:G36)</f>
        <v>0</v>
      </c>
      <c r="H29" s="60" t="e">
        <f t="shared" si="1"/>
        <v>#DIV/0!</v>
      </c>
      <c r="I29" s="57">
        <f t="shared" ref="I29" si="21">SUM(I30:I36)</f>
        <v>0</v>
      </c>
      <c r="J29" s="61" t="e">
        <f t="shared" si="2"/>
        <v>#DIV/0!</v>
      </c>
      <c r="K29" s="62">
        <f t="shared" ref="K29" si="22">SUM(K30:K36)</f>
        <v>0</v>
      </c>
      <c r="L29" s="63" t="e">
        <f t="shared" si="3"/>
        <v>#DIV/0!</v>
      </c>
      <c r="M29" s="62">
        <f t="shared" ref="M29" si="23">SUM(M30:M36)</f>
        <v>0</v>
      </c>
      <c r="N29" s="64" t="e">
        <f t="shared" si="4"/>
        <v>#DIV/0!</v>
      </c>
    </row>
    <row r="30" spans="1:14" ht="18.75" customHeight="1" x14ac:dyDescent="0.25">
      <c r="A30" s="8" t="s">
        <v>17</v>
      </c>
      <c r="B30" s="182" t="s">
        <v>159</v>
      </c>
      <c r="C30" s="183"/>
      <c r="D30" s="12"/>
      <c r="E30" s="9"/>
      <c r="F30" s="51" t="e">
        <f t="shared" si="0"/>
        <v>#DIV/0!</v>
      </c>
      <c r="G30" s="9"/>
      <c r="H30" s="51" t="e">
        <f t="shared" si="1"/>
        <v>#DIV/0!</v>
      </c>
      <c r="I30" s="10"/>
      <c r="J30" s="27" t="e">
        <f t="shared" si="2"/>
        <v>#DIV/0!</v>
      </c>
      <c r="K30" s="38">
        <f t="shared" ref="K30:K36" si="24">E30+G30+I30</f>
        <v>0</v>
      </c>
      <c r="L30" s="25" t="e">
        <f t="shared" si="3"/>
        <v>#DIV/0!</v>
      </c>
      <c r="M30" s="38">
        <f t="shared" ref="M30:M36" si="25">E30+G30</f>
        <v>0</v>
      </c>
      <c r="N30" s="25" t="e">
        <f t="shared" si="4"/>
        <v>#DIV/0!</v>
      </c>
    </row>
    <row r="31" spans="1:14" ht="18.75" customHeight="1" x14ac:dyDescent="0.25">
      <c r="A31" s="8"/>
      <c r="B31" s="182" t="s">
        <v>104</v>
      </c>
      <c r="C31" s="183"/>
      <c r="D31" s="12"/>
      <c r="E31" s="9"/>
      <c r="F31" s="51" t="e">
        <f t="shared" si="0"/>
        <v>#DIV/0!</v>
      </c>
      <c r="G31" s="9"/>
      <c r="H31" s="51" t="e">
        <f t="shared" si="1"/>
        <v>#DIV/0!</v>
      </c>
      <c r="I31" s="10"/>
      <c r="J31" s="27" t="e">
        <f t="shared" si="2"/>
        <v>#DIV/0!</v>
      </c>
      <c r="K31" s="38">
        <f t="shared" si="24"/>
        <v>0</v>
      </c>
      <c r="L31" s="25" t="e">
        <f t="shared" si="3"/>
        <v>#DIV/0!</v>
      </c>
      <c r="M31" s="38">
        <f t="shared" si="25"/>
        <v>0</v>
      </c>
      <c r="N31" s="25" t="e">
        <f t="shared" si="4"/>
        <v>#DIV/0!</v>
      </c>
    </row>
    <row r="32" spans="1:14" ht="18.75" customHeight="1" x14ac:dyDescent="0.25">
      <c r="A32" s="8" t="s">
        <v>29</v>
      </c>
      <c r="B32" s="182" t="s">
        <v>5</v>
      </c>
      <c r="C32" s="183"/>
      <c r="D32" s="12"/>
      <c r="E32" s="9"/>
      <c r="F32" s="51" t="e">
        <f t="shared" si="0"/>
        <v>#DIV/0!</v>
      </c>
      <c r="G32" s="9"/>
      <c r="H32" s="51" t="e">
        <f t="shared" si="1"/>
        <v>#DIV/0!</v>
      </c>
      <c r="I32" s="10"/>
      <c r="J32" s="27" t="e">
        <f t="shared" si="2"/>
        <v>#DIV/0!</v>
      </c>
      <c r="K32" s="38">
        <f t="shared" si="24"/>
        <v>0</v>
      </c>
      <c r="L32" s="25" t="e">
        <f t="shared" si="3"/>
        <v>#DIV/0!</v>
      </c>
      <c r="M32" s="38">
        <f t="shared" si="25"/>
        <v>0</v>
      </c>
      <c r="N32" s="25" t="e">
        <f t="shared" si="4"/>
        <v>#DIV/0!</v>
      </c>
    </row>
    <row r="33" spans="1:14" ht="18.75" customHeight="1" x14ac:dyDescent="0.25">
      <c r="A33" s="8" t="s">
        <v>30</v>
      </c>
      <c r="B33" s="182" t="s">
        <v>5</v>
      </c>
      <c r="C33" s="183"/>
      <c r="D33" s="12"/>
      <c r="E33" s="9"/>
      <c r="F33" s="51" t="e">
        <f t="shared" si="0"/>
        <v>#DIV/0!</v>
      </c>
      <c r="G33" s="9"/>
      <c r="H33" s="51" t="e">
        <f t="shared" si="1"/>
        <v>#DIV/0!</v>
      </c>
      <c r="I33" s="10"/>
      <c r="J33" s="27" t="e">
        <f t="shared" si="2"/>
        <v>#DIV/0!</v>
      </c>
      <c r="K33" s="38">
        <f t="shared" si="24"/>
        <v>0</v>
      </c>
      <c r="L33" s="25" t="e">
        <f t="shared" si="3"/>
        <v>#DIV/0!</v>
      </c>
      <c r="M33" s="38">
        <f t="shared" si="25"/>
        <v>0</v>
      </c>
      <c r="N33" s="25" t="e">
        <f t="shared" si="4"/>
        <v>#DIV/0!</v>
      </c>
    </row>
    <row r="34" spans="1:14" ht="18.75" customHeight="1" x14ac:dyDescent="0.25">
      <c r="A34" s="8" t="s">
        <v>31</v>
      </c>
      <c r="B34" s="182" t="s">
        <v>5</v>
      </c>
      <c r="C34" s="183"/>
      <c r="D34" s="12"/>
      <c r="E34" s="9"/>
      <c r="F34" s="51" t="e">
        <f t="shared" si="0"/>
        <v>#DIV/0!</v>
      </c>
      <c r="G34" s="9"/>
      <c r="H34" s="51" t="e">
        <f t="shared" si="1"/>
        <v>#DIV/0!</v>
      </c>
      <c r="I34" s="10"/>
      <c r="J34" s="27" t="e">
        <f t="shared" si="2"/>
        <v>#DIV/0!</v>
      </c>
      <c r="K34" s="38">
        <f t="shared" si="24"/>
        <v>0</v>
      </c>
      <c r="L34" s="25" t="e">
        <f t="shared" si="3"/>
        <v>#DIV/0!</v>
      </c>
      <c r="M34" s="38">
        <f t="shared" si="25"/>
        <v>0</v>
      </c>
      <c r="N34" s="25" t="e">
        <f t="shared" si="4"/>
        <v>#DIV/0!</v>
      </c>
    </row>
    <row r="35" spans="1:14" ht="18.75" customHeight="1" x14ac:dyDescent="0.25">
      <c r="A35" s="8" t="s">
        <v>4</v>
      </c>
      <c r="B35" s="182" t="s">
        <v>5</v>
      </c>
      <c r="C35" s="183"/>
      <c r="D35" s="12"/>
      <c r="E35" s="9"/>
      <c r="F35" s="51" t="e">
        <f t="shared" si="0"/>
        <v>#DIV/0!</v>
      </c>
      <c r="G35" s="9"/>
      <c r="H35" s="51" t="e">
        <f t="shared" si="1"/>
        <v>#DIV/0!</v>
      </c>
      <c r="I35" s="10"/>
      <c r="J35" s="27" t="e">
        <f t="shared" si="2"/>
        <v>#DIV/0!</v>
      </c>
      <c r="K35" s="38">
        <f t="shared" si="24"/>
        <v>0</v>
      </c>
      <c r="L35" s="25" t="e">
        <f t="shared" si="3"/>
        <v>#DIV/0!</v>
      </c>
      <c r="M35" s="38">
        <f t="shared" si="25"/>
        <v>0</v>
      </c>
      <c r="N35" s="25" t="e">
        <f t="shared" si="4"/>
        <v>#DIV/0!</v>
      </c>
    </row>
    <row r="36" spans="1:14" ht="18.75" customHeight="1" x14ac:dyDescent="0.25">
      <c r="A36" s="8" t="s">
        <v>32</v>
      </c>
      <c r="B36" s="182" t="s">
        <v>5</v>
      </c>
      <c r="C36" s="183"/>
      <c r="D36" s="12"/>
      <c r="E36" s="9"/>
      <c r="F36" s="51" t="e">
        <f t="shared" si="0"/>
        <v>#DIV/0!</v>
      </c>
      <c r="G36" s="9"/>
      <c r="H36" s="51" t="e">
        <f t="shared" si="1"/>
        <v>#DIV/0!</v>
      </c>
      <c r="I36" s="10"/>
      <c r="J36" s="27" t="e">
        <f t="shared" si="2"/>
        <v>#DIV/0!</v>
      </c>
      <c r="K36" s="38">
        <f t="shared" si="24"/>
        <v>0</v>
      </c>
      <c r="L36" s="25" t="e">
        <f t="shared" si="3"/>
        <v>#DIV/0!</v>
      </c>
      <c r="M36" s="38">
        <f t="shared" si="25"/>
        <v>0</v>
      </c>
      <c r="N36" s="25" t="e">
        <f t="shared" si="4"/>
        <v>#DIV/0!</v>
      </c>
    </row>
    <row r="37" spans="1:14" s="58" customFormat="1" ht="18.75" customHeight="1" x14ac:dyDescent="0.25">
      <c r="A37" s="184" t="s">
        <v>41</v>
      </c>
      <c r="B37" s="185"/>
      <c r="C37" s="186"/>
      <c r="D37" s="55">
        <f t="shared" ref="D37:E37" si="26">SUM(D38:D44)</f>
        <v>0</v>
      </c>
      <c r="E37" s="56">
        <f t="shared" si="26"/>
        <v>0</v>
      </c>
      <c r="F37" s="60" t="e">
        <f t="shared" si="0"/>
        <v>#DIV/0!</v>
      </c>
      <c r="G37" s="56">
        <f t="shared" ref="G37" si="27">SUM(G38:G44)</f>
        <v>0</v>
      </c>
      <c r="H37" s="60" t="e">
        <f t="shared" si="1"/>
        <v>#DIV/0!</v>
      </c>
      <c r="I37" s="57">
        <f t="shared" ref="I37" si="28">SUM(I38:I44)</f>
        <v>0</v>
      </c>
      <c r="J37" s="61" t="e">
        <f t="shared" si="2"/>
        <v>#DIV/0!</v>
      </c>
      <c r="K37" s="62">
        <f t="shared" ref="K37" si="29">SUM(K38:K44)</f>
        <v>0</v>
      </c>
      <c r="L37" s="63" t="e">
        <f t="shared" si="3"/>
        <v>#DIV/0!</v>
      </c>
      <c r="M37" s="62">
        <f t="shared" ref="M37" si="30">SUM(M38:M44)</f>
        <v>0</v>
      </c>
      <c r="N37" s="64" t="e">
        <f t="shared" si="4"/>
        <v>#DIV/0!</v>
      </c>
    </row>
    <row r="38" spans="1:14" ht="18.75" customHeight="1" x14ac:dyDescent="0.25">
      <c r="A38" s="8" t="s">
        <v>17</v>
      </c>
      <c r="B38" s="182" t="s">
        <v>159</v>
      </c>
      <c r="C38" s="183"/>
      <c r="D38" s="12"/>
      <c r="E38" s="9"/>
      <c r="F38" s="51" t="e">
        <f t="shared" si="0"/>
        <v>#DIV/0!</v>
      </c>
      <c r="G38" s="9"/>
      <c r="H38" s="51" t="e">
        <f t="shared" si="1"/>
        <v>#DIV/0!</v>
      </c>
      <c r="I38" s="10"/>
      <c r="J38" s="27" t="e">
        <f t="shared" si="2"/>
        <v>#DIV/0!</v>
      </c>
      <c r="K38" s="38">
        <f t="shared" ref="K38:K44" si="31">E38+G38+I38</f>
        <v>0</v>
      </c>
      <c r="L38" s="25" t="e">
        <f t="shared" si="3"/>
        <v>#DIV/0!</v>
      </c>
      <c r="M38" s="38">
        <f t="shared" ref="M38:M44" si="32">E38+G38</f>
        <v>0</v>
      </c>
      <c r="N38" s="25" t="e">
        <f t="shared" si="4"/>
        <v>#DIV/0!</v>
      </c>
    </row>
    <row r="39" spans="1:14" ht="18.75" customHeight="1" x14ac:dyDescent="0.25">
      <c r="A39" s="8"/>
      <c r="B39" s="182" t="s">
        <v>104</v>
      </c>
      <c r="C39" s="183"/>
      <c r="D39" s="12"/>
      <c r="E39" s="9"/>
      <c r="F39" s="51" t="e">
        <f t="shared" si="0"/>
        <v>#DIV/0!</v>
      </c>
      <c r="G39" s="9"/>
      <c r="H39" s="51" t="e">
        <f t="shared" si="1"/>
        <v>#DIV/0!</v>
      </c>
      <c r="I39" s="10"/>
      <c r="J39" s="27" t="e">
        <f t="shared" si="2"/>
        <v>#DIV/0!</v>
      </c>
      <c r="K39" s="38">
        <f t="shared" si="31"/>
        <v>0</v>
      </c>
      <c r="L39" s="25" t="e">
        <f t="shared" si="3"/>
        <v>#DIV/0!</v>
      </c>
      <c r="M39" s="38">
        <f t="shared" si="32"/>
        <v>0</v>
      </c>
      <c r="N39" s="25" t="e">
        <f t="shared" si="4"/>
        <v>#DIV/0!</v>
      </c>
    </row>
    <row r="40" spans="1:14" ht="18.75" customHeight="1" x14ac:dyDescent="0.25">
      <c r="A40" s="8" t="s">
        <v>29</v>
      </c>
      <c r="B40" s="182" t="s">
        <v>5</v>
      </c>
      <c r="C40" s="183"/>
      <c r="D40" s="12"/>
      <c r="E40" s="9"/>
      <c r="F40" s="51" t="e">
        <f t="shared" si="0"/>
        <v>#DIV/0!</v>
      </c>
      <c r="G40" s="9"/>
      <c r="H40" s="51" t="e">
        <f t="shared" si="1"/>
        <v>#DIV/0!</v>
      </c>
      <c r="I40" s="10"/>
      <c r="J40" s="27" t="e">
        <f t="shared" si="2"/>
        <v>#DIV/0!</v>
      </c>
      <c r="K40" s="38">
        <f t="shared" si="31"/>
        <v>0</v>
      </c>
      <c r="L40" s="25" t="e">
        <f t="shared" si="3"/>
        <v>#DIV/0!</v>
      </c>
      <c r="M40" s="38">
        <f t="shared" si="32"/>
        <v>0</v>
      </c>
      <c r="N40" s="25" t="e">
        <f t="shared" si="4"/>
        <v>#DIV/0!</v>
      </c>
    </row>
    <row r="41" spans="1:14" ht="18.75" customHeight="1" x14ac:dyDescent="0.25">
      <c r="A41" s="8" t="s">
        <v>30</v>
      </c>
      <c r="B41" s="182" t="s">
        <v>5</v>
      </c>
      <c r="C41" s="183"/>
      <c r="D41" s="12"/>
      <c r="E41" s="9"/>
      <c r="F41" s="51" t="e">
        <f t="shared" si="0"/>
        <v>#DIV/0!</v>
      </c>
      <c r="G41" s="9"/>
      <c r="H41" s="51" t="e">
        <f t="shared" si="1"/>
        <v>#DIV/0!</v>
      </c>
      <c r="I41" s="10"/>
      <c r="J41" s="27" t="e">
        <f t="shared" si="2"/>
        <v>#DIV/0!</v>
      </c>
      <c r="K41" s="38">
        <f t="shared" si="31"/>
        <v>0</v>
      </c>
      <c r="L41" s="25" t="e">
        <f t="shared" si="3"/>
        <v>#DIV/0!</v>
      </c>
      <c r="M41" s="38">
        <f t="shared" si="32"/>
        <v>0</v>
      </c>
      <c r="N41" s="25" t="e">
        <f t="shared" si="4"/>
        <v>#DIV/0!</v>
      </c>
    </row>
    <row r="42" spans="1:14" ht="18.75" customHeight="1" x14ac:dyDescent="0.25">
      <c r="A42" s="8" t="s">
        <v>31</v>
      </c>
      <c r="B42" s="182" t="s">
        <v>5</v>
      </c>
      <c r="C42" s="183"/>
      <c r="D42" s="12"/>
      <c r="E42" s="9"/>
      <c r="F42" s="51" t="e">
        <f t="shared" si="0"/>
        <v>#DIV/0!</v>
      </c>
      <c r="G42" s="9"/>
      <c r="H42" s="51" t="e">
        <f t="shared" si="1"/>
        <v>#DIV/0!</v>
      </c>
      <c r="I42" s="10"/>
      <c r="J42" s="27" t="e">
        <f t="shared" si="2"/>
        <v>#DIV/0!</v>
      </c>
      <c r="K42" s="38">
        <f t="shared" si="31"/>
        <v>0</v>
      </c>
      <c r="L42" s="25" t="e">
        <f t="shared" si="3"/>
        <v>#DIV/0!</v>
      </c>
      <c r="M42" s="38">
        <f t="shared" si="32"/>
        <v>0</v>
      </c>
      <c r="N42" s="25" t="e">
        <f t="shared" si="4"/>
        <v>#DIV/0!</v>
      </c>
    </row>
    <row r="43" spans="1:14" ht="18.75" customHeight="1" x14ac:dyDescent="0.25">
      <c r="A43" s="8" t="s">
        <v>4</v>
      </c>
      <c r="B43" s="182" t="s">
        <v>5</v>
      </c>
      <c r="C43" s="183"/>
      <c r="D43" s="12"/>
      <c r="E43" s="9"/>
      <c r="F43" s="51" t="e">
        <f t="shared" si="0"/>
        <v>#DIV/0!</v>
      </c>
      <c r="G43" s="9"/>
      <c r="H43" s="51" t="e">
        <f t="shared" si="1"/>
        <v>#DIV/0!</v>
      </c>
      <c r="I43" s="10"/>
      <c r="J43" s="27" t="e">
        <f t="shared" si="2"/>
        <v>#DIV/0!</v>
      </c>
      <c r="K43" s="38">
        <f t="shared" si="31"/>
        <v>0</v>
      </c>
      <c r="L43" s="25" t="e">
        <f t="shared" si="3"/>
        <v>#DIV/0!</v>
      </c>
      <c r="M43" s="38">
        <f t="shared" si="32"/>
        <v>0</v>
      </c>
      <c r="N43" s="25" t="e">
        <f t="shared" si="4"/>
        <v>#DIV/0!</v>
      </c>
    </row>
    <row r="44" spans="1:14" ht="18.75" customHeight="1" x14ac:dyDescent="0.25">
      <c r="A44" s="8" t="s">
        <v>32</v>
      </c>
      <c r="B44" s="182" t="s">
        <v>5</v>
      </c>
      <c r="C44" s="183"/>
      <c r="D44" s="12"/>
      <c r="E44" s="9"/>
      <c r="F44" s="51" t="e">
        <f t="shared" si="0"/>
        <v>#DIV/0!</v>
      </c>
      <c r="G44" s="9"/>
      <c r="H44" s="51" t="e">
        <f t="shared" si="1"/>
        <v>#DIV/0!</v>
      </c>
      <c r="I44" s="10"/>
      <c r="J44" s="27" t="e">
        <f t="shared" si="2"/>
        <v>#DIV/0!</v>
      </c>
      <c r="K44" s="38">
        <f t="shared" si="31"/>
        <v>0</v>
      </c>
      <c r="L44" s="25" t="e">
        <f t="shared" si="3"/>
        <v>#DIV/0!</v>
      </c>
      <c r="M44" s="38">
        <f t="shared" si="32"/>
        <v>0</v>
      </c>
      <c r="N44" s="25" t="e">
        <f t="shared" si="4"/>
        <v>#DIV/0!</v>
      </c>
    </row>
    <row r="45" spans="1:14" s="58" customFormat="1" ht="18.75" customHeight="1" x14ac:dyDescent="0.25">
      <c r="A45" s="184" t="s">
        <v>171</v>
      </c>
      <c r="B45" s="185"/>
      <c r="C45" s="186"/>
      <c r="D45" s="55">
        <f t="shared" ref="D45:E45" si="33">SUM(D46:D52)</f>
        <v>0</v>
      </c>
      <c r="E45" s="56">
        <f t="shared" si="33"/>
        <v>0</v>
      </c>
      <c r="F45" s="60" t="e">
        <f t="shared" ref="F45:F52" si="34">E45/$K45</f>
        <v>#DIV/0!</v>
      </c>
      <c r="G45" s="56">
        <f t="shared" ref="G45" si="35">SUM(G46:G52)</f>
        <v>0</v>
      </c>
      <c r="H45" s="60" t="e">
        <f t="shared" ref="H45:H52" si="36">G45/$K45</f>
        <v>#DIV/0!</v>
      </c>
      <c r="I45" s="57">
        <f t="shared" ref="I45" si="37">SUM(I46:I52)</f>
        <v>0</v>
      </c>
      <c r="J45" s="61" t="e">
        <f t="shared" ref="J45:J52" si="38">I45/$K45</f>
        <v>#DIV/0!</v>
      </c>
      <c r="K45" s="62">
        <f t="shared" ref="K45" si="39">SUM(K46:K52)</f>
        <v>0</v>
      </c>
      <c r="L45" s="63" t="e">
        <f t="shared" ref="L45:L52" si="40">K45/$D45</f>
        <v>#DIV/0!</v>
      </c>
      <c r="M45" s="62">
        <f t="shared" ref="M45" si="41">SUM(M46:M52)</f>
        <v>0</v>
      </c>
      <c r="N45" s="64" t="e">
        <f t="shared" ref="N45:N52" si="42">M45/$K45</f>
        <v>#DIV/0!</v>
      </c>
    </row>
    <row r="46" spans="1:14" ht="18.75" customHeight="1" x14ac:dyDescent="0.25">
      <c r="A46" s="8" t="s">
        <v>17</v>
      </c>
      <c r="B46" s="182" t="s">
        <v>159</v>
      </c>
      <c r="C46" s="183"/>
      <c r="D46" s="12"/>
      <c r="E46" s="9"/>
      <c r="F46" s="51" t="e">
        <f t="shared" si="34"/>
        <v>#DIV/0!</v>
      </c>
      <c r="G46" s="9"/>
      <c r="H46" s="51" t="e">
        <f t="shared" si="36"/>
        <v>#DIV/0!</v>
      </c>
      <c r="I46" s="10"/>
      <c r="J46" s="27" t="e">
        <f t="shared" si="38"/>
        <v>#DIV/0!</v>
      </c>
      <c r="K46" s="38">
        <f t="shared" ref="K46:K52" si="43">E46+G46+I46</f>
        <v>0</v>
      </c>
      <c r="L46" s="25" t="e">
        <f t="shared" si="40"/>
        <v>#DIV/0!</v>
      </c>
      <c r="M46" s="38">
        <f t="shared" ref="M46:M52" si="44">E46+G46</f>
        <v>0</v>
      </c>
      <c r="N46" s="25" t="e">
        <f t="shared" si="42"/>
        <v>#DIV/0!</v>
      </c>
    </row>
    <row r="47" spans="1:14" ht="18.75" customHeight="1" x14ac:dyDescent="0.25">
      <c r="A47" s="8"/>
      <c r="B47" s="182" t="s">
        <v>104</v>
      </c>
      <c r="C47" s="183"/>
      <c r="D47" s="12"/>
      <c r="E47" s="9"/>
      <c r="F47" s="51" t="e">
        <f t="shared" si="34"/>
        <v>#DIV/0!</v>
      </c>
      <c r="G47" s="9"/>
      <c r="H47" s="51" t="e">
        <f t="shared" si="36"/>
        <v>#DIV/0!</v>
      </c>
      <c r="I47" s="10"/>
      <c r="J47" s="27" t="e">
        <f t="shared" si="38"/>
        <v>#DIV/0!</v>
      </c>
      <c r="K47" s="38">
        <f t="shared" si="43"/>
        <v>0</v>
      </c>
      <c r="L47" s="25" t="e">
        <f t="shared" si="40"/>
        <v>#DIV/0!</v>
      </c>
      <c r="M47" s="38">
        <f t="shared" si="44"/>
        <v>0</v>
      </c>
      <c r="N47" s="25" t="e">
        <f t="shared" si="42"/>
        <v>#DIV/0!</v>
      </c>
    </row>
    <row r="48" spans="1:14" ht="18.75" customHeight="1" x14ac:dyDescent="0.25">
      <c r="A48" s="8" t="s">
        <v>29</v>
      </c>
      <c r="B48" s="182" t="s">
        <v>5</v>
      </c>
      <c r="C48" s="183"/>
      <c r="D48" s="12"/>
      <c r="E48" s="9"/>
      <c r="F48" s="51" t="e">
        <f t="shared" si="34"/>
        <v>#DIV/0!</v>
      </c>
      <c r="G48" s="9"/>
      <c r="H48" s="51" t="e">
        <f t="shared" si="36"/>
        <v>#DIV/0!</v>
      </c>
      <c r="I48" s="10"/>
      <c r="J48" s="27" t="e">
        <f t="shared" si="38"/>
        <v>#DIV/0!</v>
      </c>
      <c r="K48" s="38">
        <f t="shared" si="43"/>
        <v>0</v>
      </c>
      <c r="L48" s="25" t="e">
        <f t="shared" si="40"/>
        <v>#DIV/0!</v>
      </c>
      <c r="M48" s="38">
        <f t="shared" si="44"/>
        <v>0</v>
      </c>
      <c r="N48" s="25" t="e">
        <f t="shared" si="42"/>
        <v>#DIV/0!</v>
      </c>
    </row>
    <row r="49" spans="1:14" ht="18.75" customHeight="1" x14ac:dyDescent="0.25">
      <c r="A49" s="8" t="s">
        <v>30</v>
      </c>
      <c r="B49" s="182" t="s">
        <v>5</v>
      </c>
      <c r="C49" s="183"/>
      <c r="D49" s="12"/>
      <c r="E49" s="9"/>
      <c r="F49" s="51" t="e">
        <f t="shared" si="34"/>
        <v>#DIV/0!</v>
      </c>
      <c r="G49" s="9"/>
      <c r="H49" s="51" t="e">
        <f t="shared" si="36"/>
        <v>#DIV/0!</v>
      </c>
      <c r="I49" s="10"/>
      <c r="J49" s="27" t="e">
        <f t="shared" si="38"/>
        <v>#DIV/0!</v>
      </c>
      <c r="K49" s="38">
        <f t="shared" si="43"/>
        <v>0</v>
      </c>
      <c r="L49" s="25" t="e">
        <f t="shared" si="40"/>
        <v>#DIV/0!</v>
      </c>
      <c r="M49" s="38">
        <f t="shared" si="44"/>
        <v>0</v>
      </c>
      <c r="N49" s="25" t="e">
        <f t="shared" si="42"/>
        <v>#DIV/0!</v>
      </c>
    </row>
    <row r="50" spans="1:14" ht="18.75" customHeight="1" x14ac:dyDescent="0.25">
      <c r="A50" s="8" t="s">
        <v>31</v>
      </c>
      <c r="B50" s="182" t="s">
        <v>5</v>
      </c>
      <c r="C50" s="183"/>
      <c r="D50" s="12"/>
      <c r="E50" s="9"/>
      <c r="F50" s="51" t="e">
        <f t="shared" si="34"/>
        <v>#DIV/0!</v>
      </c>
      <c r="G50" s="9"/>
      <c r="H50" s="51" t="e">
        <f t="shared" si="36"/>
        <v>#DIV/0!</v>
      </c>
      <c r="I50" s="10"/>
      <c r="J50" s="27" t="e">
        <f t="shared" si="38"/>
        <v>#DIV/0!</v>
      </c>
      <c r="K50" s="38">
        <f t="shared" si="43"/>
        <v>0</v>
      </c>
      <c r="L50" s="25" t="e">
        <f t="shared" si="40"/>
        <v>#DIV/0!</v>
      </c>
      <c r="M50" s="38">
        <f t="shared" si="44"/>
        <v>0</v>
      </c>
      <c r="N50" s="25" t="e">
        <f t="shared" si="42"/>
        <v>#DIV/0!</v>
      </c>
    </row>
    <row r="51" spans="1:14" ht="18.75" customHeight="1" x14ac:dyDescent="0.25">
      <c r="A51" s="8" t="s">
        <v>4</v>
      </c>
      <c r="B51" s="182" t="s">
        <v>5</v>
      </c>
      <c r="C51" s="183"/>
      <c r="D51" s="12"/>
      <c r="E51" s="9"/>
      <c r="F51" s="51" t="e">
        <f t="shared" si="34"/>
        <v>#DIV/0!</v>
      </c>
      <c r="G51" s="9"/>
      <c r="H51" s="51" t="e">
        <f t="shared" si="36"/>
        <v>#DIV/0!</v>
      </c>
      <c r="I51" s="10"/>
      <c r="J51" s="27" t="e">
        <f t="shared" si="38"/>
        <v>#DIV/0!</v>
      </c>
      <c r="K51" s="38">
        <f t="shared" si="43"/>
        <v>0</v>
      </c>
      <c r="L51" s="25" t="e">
        <f t="shared" si="40"/>
        <v>#DIV/0!</v>
      </c>
      <c r="M51" s="38">
        <f t="shared" si="44"/>
        <v>0</v>
      </c>
      <c r="N51" s="25" t="e">
        <f t="shared" si="42"/>
        <v>#DIV/0!</v>
      </c>
    </row>
    <row r="52" spans="1:14" ht="18.75" customHeight="1" x14ac:dyDescent="0.25">
      <c r="A52" s="8" t="s">
        <v>32</v>
      </c>
      <c r="B52" s="182" t="s">
        <v>5</v>
      </c>
      <c r="C52" s="183"/>
      <c r="D52" s="12"/>
      <c r="E52" s="9"/>
      <c r="F52" s="51" t="e">
        <f t="shared" si="34"/>
        <v>#DIV/0!</v>
      </c>
      <c r="G52" s="9"/>
      <c r="H52" s="51" t="e">
        <f t="shared" si="36"/>
        <v>#DIV/0!</v>
      </c>
      <c r="I52" s="10"/>
      <c r="J52" s="27" t="e">
        <f t="shared" si="38"/>
        <v>#DIV/0!</v>
      </c>
      <c r="K52" s="38">
        <f t="shared" si="43"/>
        <v>0</v>
      </c>
      <c r="L52" s="25" t="e">
        <f t="shared" si="40"/>
        <v>#DIV/0!</v>
      </c>
      <c r="M52" s="38">
        <f t="shared" si="44"/>
        <v>0</v>
      </c>
      <c r="N52" s="25" t="e">
        <f t="shared" si="42"/>
        <v>#DIV/0!</v>
      </c>
    </row>
    <row r="53" spans="1:14" s="58" customFormat="1" ht="18.600000000000001" customHeight="1" x14ac:dyDescent="0.25">
      <c r="A53" s="206" t="s">
        <v>42</v>
      </c>
      <c r="B53" s="207"/>
      <c r="C53" s="208"/>
      <c r="D53" s="55">
        <f t="shared" ref="D53:E53" si="45">SUM(D54:D60)</f>
        <v>0</v>
      </c>
      <c r="E53" s="56">
        <f t="shared" si="45"/>
        <v>0</v>
      </c>
      <c r="F53" s="60" t="e">
        <f t="shared" si="0"/>
        <v>#DIV/0!</v>
      </c>
      <c r="G53" s="56">
        <f t="shared" ref="G53" si="46">SUM(G54:G60)</f>
        <v>0</v>
      </c>
      <c r="H53" s="60" t="e">
        <f t="shared" si="1"/>
        <v>#DIV/0!</v>
      </c>
      <c r="I53" s="57">
        <f t="shared" ref="I53" si="47">SUM(I54:I60)</f>
        <v>0</v>
      </c>
      <c r="J53" s="61" t="e">
        <f t="shared" si="2"/>
        <v>#DIV/0!</v>
      </c>
      <c r="K53" s="62">
        <f t="shared" ref="K53" si="48">SUM(K54:K60)</f>
        <v>0</v>
      </c>
      <c r="L53" s="63" t="e">
        <f t="shared" si="3"/>
        <v>#DIV/0!</v>
      </c>
      <c r="M53" s="62">
        <f t="shared" ref="M53" si="49">SUM(M54:M60)</f>
        <v>0</v>
      </c>
      <c r="N53" s="64" t="e">
        <f t="shared" si="4"/>
        <v>#DIV/0!</v>
      </c>
    </row>
    <row r="54" spans="1:14" ht="18.75" customHeight="1" x14ac:dyDescent="0.25">
      <c r="A54" s="8" t="s">
        <v>17</v>
      </c>
      <c r="B54" s="182" t="s">
        <v>159</v>
      </c>
      <c r="C54" s="183"/>
      <c r="D54" s="12"/>
      <c r="E54" s="9"/>
      <c r="F54" s="51" t="e">
        <f t="shared" si="0"/>
        <v>#DIV/0!</v>
      </c>
      <c r="G54" s="9"/>
      <c r="H54" s="51" t="e">
        <f t="shared" si="1"/>
        <v>#DIV/0!</v>
      </c>
      <c r="I54" s="10"/>
      <c r="J54" s="27" t="e">
        <f t="shared" si="2"/>
        <v>#DIV/0!</v>
      </c>
      <c r="K54" s="38">
        <f t="shared" ref="K54:K60" si="50">E54+G54+I54</f>
        <v>0</v>
      </c>
      <c r="L54" s="25" t="e">
        <f t="shared" si="3"/>
        <v>#DIV/0!</v>
      </c>
      <c r="M54" s="38">
        <f t="shared" ref="M54:M60" si="51">E54+G54</f>
        <v>0</v>
      </c>
      <c r="N54" s="25" t="e">
        <f t="shared" si="4"/>
        <v>#DIV/0!</v>
      </c>
    </row>
    <row r="55" spans="1:14" ht="18.75" customHeight="1" x14ac:dyDescent="0.25">
      <c r="A55" s="8"/>
      <c r="B55" s="182" t="s">
        <v>104</v>
      </c>
      <c r="C55" s="183"/>
      <c r="D55" s="12"/>
      <c r="E55" s="9"/>
      <c r="F55" s="51" t="e">
        <f t="shared" si="0"/>
        <v>#DIV/0!</v>
      </c>
      <c r="G55" s="9"/>
      <c r="H55" s="51" t="e">
        <f t="shared" si="1"/>
        <v>#DIV/0!</v>
      </c>
      <c r="I55" s="10"/>
      <c r="J55" s="27" t="e">
        <f t="shared" si="2"/>
        <v>#DIV/0!</v>
      </c>
      <c r="K55" s="38">
        <f t="shared" si="50"/>
        <v>0</v>
      </c>
      <c r="L55" s="25" t="e">
        <f t="shared" si="3"/>
        <v>#DIV/0!</v>
      </c>
      <c r="M55" s="38">
        <f t="shared" si="51"/>
        <v>0</v>
      </c>
      <c r="N55" s="25" t="e">
        <f t="shared" si="4"/>
        <v>#DIV/0!</v>
      </c>
    </row>
    <row r="56" spans="1:14" ht="18.75" customHeight="1" x14ac:dyDescent="0.25">
      <c r="A56" s="8" t="s">
        <v>29</v>
      </c>
      <c r="B56" s="182" t="s">
        <v>5</v>
      </c>
      <c r="C56" s="183"/>
      <c r="D56" s="12"/>
      <c r="E56" s="9"/>
      <c r="F56" s="51" t="e">
        <f t="shared" si="0"/>
        <v>#DIV/0!</v>
      </c>
      <c r="G56" s="9"/>
      <c r="H56" s="51" t="e">
        <f t="shared" si="1"/>
        <v>#DIV/0!</v>
      </c>
      <c r="I56" s="10"/>
      <c r="J56" s="27" t="e">
        <f t="shared" si="2"/>
        <v>#DIV/0!</v>
      </c>
      <c r="K56" s="38">
        <f t="shared" si="50"/>
        <v>0</v>
      </c>
      <c r="L56" s="25" t="e">
        <f t="shared" si="3"/>
        <v>#DIV/0!</v>
      </c>
      <c r="M56" s="38">
        <f t="shared" si="51"/>
        <v>0</v>
      </c>
      <c r="N56" s="25" t="e">
        <f t="shared" si="4"/>
        <v>#DIV/0!</v>
      </c>
    </row>
    <row r="57" spans="1:14" ht="18.75" customHeight="1" x14ac:dyDescent="0.25">
      <c r="A57" s="8" t="s">
        <v>30</v>
      </c>
      <c r="B57" s="182" t="s">
        <v>5</v>
      </c>
      <c r="C57" s="183"/>
      <c r="D57" s="12"/>
      <c r="E57" s="9"/>
      <c r="F57" s="51" t="e">
        <f t="shared" si="0"/>
        <v>#DIV/0!</v>
      </c>
      <c r="G57" s="9"/>
      <c r="H57" s="51" t="e">
        <f t="shared" si="1"/>
        <v>#DIV/0!</v>
      </c>
      <c r="I57" s="10"/>
      <c r="J57" s="27" t="e">
        <f t="shared" si="2"/>
        <v>#DIV/0!</v>
      </c>
      <c r="K57" s="38">
        <f t="shared" si="50"/>
        <v>0</v>
      </c>
      <c r="L57" s="25" t="e">
        <f t="shared" si="3"/>
        <v>#DIV/0!</v>
      </c>
      <c r="M57" s="38">
        <f t="shared" si="51"/>
        <v>0</v>
      </c>
      <c r="N57" s="25" t="e">
        <f t="shared" si="4"/>
        <v>#DIV/0!</v>
      </c>
    </row>
    <row r="58" spans="1:14" ht="18.75" customHeight="1" x14ac:dyDescent="0.25">
      <c r="A58" s="8" t="s">
        <v>31</v>
      </c>
      <c r="B58" s="182" t="s">
        <v>5</v>
      </c>
      <c r="C58" s="183"/>
      <c r="D58" s="12"/>
      <c r="E58" s="9"/>
      <c r="F58" s="51" t="e">
        <f t="shared" si="0"/>
        <v>#DIV/0!</v>
      </c>
      <c r="G58" s="9"/>
      <c r="H58" s="51" t="e">
        <f t="shared" si="1"/>
        <v>#DIV/0!</v>
      </c>
      <c r="I58" s="10"/>
      <c r="J58" s="27" t="e">
        <f t="shared" si="2"/>
        <v>#DIV/0!</v>
      </c>
      <c r="K58" s="38">
        <f t="shared" si="50"/>
        <v>0</v>
      </c>
      <c r="L58" s="25" t="e">
        <f t="shared" si="3"/>
        <v>#DIV/0!</v>
      </c>
      <c r="M58" s="38">
        <f t="shared" si="51"/>
        <v>0</v>
      </c>
      <c r="N58" s="25" t="e">
        <f t="shared" si="4"/>
        <v>#DIV/0!</v>
      </c>
    </row>
    <row r="59" spans="1:14" ht="18.75" customHeight="1" x14ac:dyDescent="0.25">
      <c r="A59" s="8" t="s">
        <v>4</v>
      </c>
      <c r="B59" s="182" t="s">
        <v>5</v>
      </c>
      <c r="C59" s="183"/>
      <c r="D59" s="12"/>
      <c r="E59" s="9"/>
      <c r="F59" s="51" t="e">
        <f t="shared" si="0"/>
        <v>#DIV/0!</v>
      </c>
      <c r="G59" s="9"/>
      <c r="H59" s="51" t="e">
        <f t="shared" si="1"/>
        <v>#DIV/0!</v>
      </c>
      <c r="I59" s="10"/>
      <c r="J59" s="27" t="e">
        <f t="shared" si="2"/>
        <v>#DIV/0!</v>
      </c>
      <c r="K59" s="38">
        <f t="shared" si="50"/>
        <v>0</v>
      </c>
      <c r="L59" s="25" t="e">
        <f t="shared" si="3"/>
        <v>#DIV/0!</v>
      </c>
      <c r="M59" s="38">
        <f t="shared" si="51"/>
        <v>0</v>
      </c>
      <c r="N59" s="25" t="e">
        <f t="shared" si="4"/>
        <v>#DIV/0!</v>
      </c>
    </row>
    <row r="60" spans="1:14" ht="18.75" customHeight="1" x14ac:dyDescent="0.25">
      <c r="A60" s="8" t="s">
        <v>32</v>
      </c>
      <c r="B60" s="182" t="s">
        <v>5</v>
      </c>
      <c r="C60" s="183"/>
      <c r="D60" s="12"/>
      <c r="E60" s="9"/>
      <c r="F60" s="51" t="e">
        <f t="shared" si="0"/>
        <v>#DIV/0!</v>
      </c>
      <c r="G60" s="9"/>
      <c r="H60" s="51" t="e">
        <f t="shared" si="1"/>
        <v>#DIV/0!</v>
      </c>
      <c r="I60" s="10"/>
      <c r="J60" s="27" t="e">
        <f t="shared" si="2"/>
        <v>#DIV/0!</v>
      </c>
      <c r="K60" s="38">
        <f t="shared" si="50"/>
        <v>0</v>
      </c>
      <c r="L60" s="25" t="e">
        <f t="shared" si="3"/>
        <v>#DIV/0!</v>
      </c>
      <c r="M60" s="38">
        <f t="shared" si="51"/>
        <v>0</v>
      </c>
      <c r="N60" s="25" t="e">
        <f t="shared" si="4"/>
        <v>#DIV/0!</v>
      </c>
    </row>
    <row r="61" spans="1:14" s="6" customFormat="1" ht="18.95" customHeight="1" x14ac:dyDescent="0.25">
      <c r="A61" s="196" t="s">
        <v>43</v>
      </c>
      <c r="B61" s="197"/>
      <c r="C61" s="198"/>
      <c r="D61" s="69">
        <f>SUM(D62:D67)</f>
        <v>0</v>
      </c>
      <c r="E61" s="67">
        <f>SUM(E62:E67)</f>
        <v>0</v>
      </c>
      <c r="F61" s="50" t="e">
        <f t="shared" si="0"/>
        <v>#DIV/0!</v>
      </c>
      <c r="G61" s="67">
        <f>SUM(G62:G67)</f>
        <v>0</v>
      </c>
      <c r="H61" s="50" t="e">
        <f t="shared" si="1"/>
        <v>#DIV/0!</v>
      </c>
      <c r="I61" s="68">
        <f>SUM(I62:I67)</f>
        <v>0</v>
      </c>
      <c r="J61" s="15" t="e">
        <f t="shared" si="2"/>
        <v>#DIV/0!</v>
      </c>
      <c r="K61" s="66">
        <f>SUM(K62:K67)</f>
        <v>0</v>
      </c>
      <c r="L61" s="24" t="e">
        <f t="shared" si="3"/>
        <v>#DIV/0!</v>
      </c>
      <c r="M61" s="66">
        <f>SUM(M62:M67)</f>
        <v>0</v>
      </c>
      <c r="N61" s="24" t="e">
        <f t="shared" si="4"/>
        <v>#DIV/0!</v>
      </c>
    </row>
    <row r="62" spans="1:14" s="58" customFormat="1" ht="18.75" customHeight="1" x14ac:dyDescent="0.25">
      <c r="A62" s="184" t="s">
        <v>44</v>
      </c>
      <c r="B62" s="185"/>
      <c r="C62" s="186"/>
      <c r="D62" s="55"/>
      <c r="E62" s="56"/>
      <c r="F62" s="60" t="e">
        <f t="shared" ref="F62:F66" si="52">E62/$K62</f>
        <v>#DIV/0!</v>
      </c>
      <c r="G62" s="56"/>
      <c r="H62" s="60" t="e">
        <f t="shared" si="1"/>
        <v>#DIV/0!</v>
      </c>
      <c r="I62" s="56"/>
      <c r="J62" s="61" t="e">
        <f t="shared" ref="J62:J66" si="53">I62/$K62</f>
        <v>#DIV/0!</v>
      </c>
      <c r="K62" s="65">
        <f t="shared" ref="K62:K74" si="54">E62+G62+I62</f>
        <v>0</v>
      </c>
      <c r="L62" s="63" t="e">
        <f t="shared" ref="L62:L66" si="55">K62/$D62</f>
        <v>#DIV/0!</v>
      </c>
      <c r="M62" s="65">
        <f t="shared" ref="M62:M74" si="56">E62+G62</f>
        <v>0</v>
      </c>
      <c r="N62" s="64" t="e">
        <f t="shared" ref="N62:N66" si="57">M62/$K62</f>
        <v>#DIV/0!</v>
      </c>
    </row>
    <row r="63" spans="1:14" s="58" customFormat="1" ht="18.75" customHeight="1" x14ac:dyDescent="0.25">
      <c r="A63" s="184" t="s">
        <v>45</v>
      </c>
      <c r="B63" s="185"/>
      <c r="C63" s="186"/>
      <c r="D63" s="55"/>
      <c r="E63" s="56"/>
      <c r="F63" s="60" t="e">
        <f t="shared" si="52"/>
        <v>#DIV/0!</v>
      </c>
      <c r="G63" s="56"/>
      <c r="H63" s="60" t="e">
        <f t="shared" si="1"/>
        <v>#DIV/0!</v>
      </c>
      <c r="I63" s="56"/>
      <c r="J63" s="61" t="e">
        <f t="shared" si="53"/>
        <v>#DIV/0!</v>
      </c>
      <c r="K63" s="65">
        <f t="shared" si="54"/>
        <v>0</v>
      </c>
      <c r="L63" s="63" t="e">
        <f t="shared" si="55"/>
        <v>#DIV/0!</v>
      </c>
      <c r="M63" s="65">
        <f t="shared" si="56"/>
        <v>0</v>
      </c>
      <c r="N63" s="64" t="e">
        <f t="shared" si="57"/>
        <v>#DIV/0!</v>
      </c>
    </row>
    <row r="64" spans="1:14" s="58" customFormat="1" ht="18.75" customHeight="1" x14ac:dyDescent="0.25">
      <c r="A64" s="184" t="s">
        <v>46</v>
      </c>
      <c r="B64" s="185"/>
      <c r="C64" s="186"/>
      <c r="D64" s="55"/>
      <c r="E64" s="56"/>
      <c r="F64" s="60" t="e">
        <f t="shared" si="52"/>
        <v>#DIV/0!</v>
      </c>
      <c r="G64" s="56"/>
      <c r="H64" s="60" t="e">
        <f t="shared" si="1"/>
        <v>#DIV/0!</v>
      </c>
      <c r="I64" s="56"/>
      <c r="J64" s="61" t="e">
        <f t="shared" si="53"/>
        <v>#DIV/0!</v>
      </c>
      <c r="K64" s="65">
        <f t="shared" si="54"/>
        <v>0</v>
      </c>
      <c r="L64" s="63" t="e">
        <f t="shared" si="55"/>
        <v>#DIV/0!</v>
      </c>
      <c r="M64" s="65">
        <f t="shared" si="56"/>
        <v>0</v>
      </c>
      <c r="N64" s="64" t="e">
        <f t="shared" si="57"/>
        <v>#DIV/0!</v>
      </c>
    </row>
    <row r="65" spans="1:14" s="58" customFormat="1" ht="18.75" customHeight="1" x14ac:dyDescent="0.25">
      <c r="A65" s="184" t="s">
        <v>47</v>
      </c>
      <c r="B65" s="185"/>
      <c r="C65" s="186"/>
      <c r="D65" s="55"/>
      <c r="E65" s="56"/>
      <c r="F65" s="60" t="e">
        <f t="shared" si="52"/>
        <v>#DIV/0!</v>
      </c>
      <c r="G65" s="56"/>
      <c r="H65" s="60" t="e">
        <f t="shared" si="1"/>
        <v>#DIV/0!</v>
      </c>
      <c r="I65" s="56"/>
      <c r="J65" s="61" t="e">
        <f t="shared" si="53"/>
        <v>#DIV/0!</v>
      </c>
      <c r="K65" s="65">
        <f t="shared" si="54"/>
        <v>0</v>
      </c>
      <c r="L65" s="63" t="e">
        <f t="shared" si="55"/>
        <v>#DIV/0!</v>
      </c>
      <c r="M65" s="65">
        <f t="shared" si="56"/>
        <v>0</v>
      </c>
      <c r="N65" s="64" t="e">
        <f t="shared" si="57"/>
        <v>#DIV/0!</v>
      </c>
    </row>
    <row r="66" spans="1:14" s="58" customFormat="1" ht="18.75" customHeight="1" x14ac:dyDescent="0.25">
      <c r="A66" s="184" t="s">
        <v>48</v>
      </c>
      <c r="B66" s="185"/>
      <c r="C66" s="186"/>
      <c r="D66" s="55"/>
      <c r="E66" s="56"/>
      <c r="F66" s="60" t="e">
        <f t="shared" si="52"/>
        <v>#DIV/0!</v>
      </c>
      <c r="G66" s="56"/>
      <c r="H66" s="60" t="e">
        <f t="shared" si="1"/>
        <v>#DIV/0!</v>
      </c>
      <c r="I66" s="56"/>
      <c r="J66" s="61" t="e">
        <f t="shared" si="53"/>
        <v>#DIV/0!</v>
      </c>
      <c r="K66" s="65">
        <f t="shared" si="54"/>
        <v>0</v>
      </c>
      <c r="L66" s="63" t="e">
        <f t="shared" si="55"/>
        <v>#DIV/0!</v>
      </c>
      <c r="M66" s="65">
        <f t="shared" si="56"/>
        <v>0</v>
      </c>
      <c r="N66" s="64" t="e">
        <f t="shared" si="57"/>
        <v>#DIV/0!</v>
      </c>
    </row>
    <row r="67" spans="1:14" s="58" customFormat="1" ht="18.75" customHeight="1" x14ac:dyDescent="0.25">
      <c r="A67" s="184" t="s">
        <v>49</v>
      </c>
      <c r="B67" s="185"/>
      <c r="C67" s="186"/>
      <c r="D67" s="55">
        <f t="shared" ref="D67:E67" si="58">SUM(D68:D74)</f>
        <v>0</v>
      </c>
      <c r="E67" s="56">
        <f t="shared" si="58"/>
        <v>0</v>
      </c>
      <c r="F67" s="60" t="e">
        <f t="shared" ref="F67:F115" si="59">E67/$K67</f>
        <v>#DIV/0!</v>
      </c>
      <c r="G67" s="56">
        <f t="shared" ref="G67" si="60">SUM(G68:G74)</f>
        <v>0</v>
      </c>
      <c r="H67" s="60" t="e">
        <f t="shared" si="1"/>
        <v>#DIV/0!</v>
      </c>
      <c r="I67" s="57">
        <f t="shared" ref="I67" si="61">SUM(I68:I74)</f>
        <v>0</v>
      </c>
      <c r="J67" s="61" t="e">
        <f t="shared" ref="J67:J115" si="62">I67/$K67</f>
        <v>#DIV/0!</v>
      </c>
      <c r="K67" s="62">
        <f t="shared" si="54"/>
        <v>0</v>
      </c>
      <c r="L67" s="63" t="e">
        <f t="shared" ref="L67:L115" si="63">K67/$D67</f>
        <v>#DIV/0!</v>
      </c>
      <c r="M67" s="62">
        <f t="shared" si="56"/>
        <v>0</v>
      </c>
      <c r="N67" s="64" t="e">
        <f t="shared" ref="N67:N115" si="64">M67/$K67</f>
        <v>#DIV/0!</v>
      </c>
    </row>
    <row r="68" spans="1:14" ht="18.75" customHeight="1" x14ac:dyDescent="0.25">
      <c r="A68" s="8" t="s">
        <v>17</v>
      </c>
      <c r="B68" s="182" t="s">
        <v>159</v>
      </c>
      <c r="C68" s="183"/>
      <c r="D68" s="12"/>
      <c r="E68" s="9"/>
      <c r="F68" s="51" t="e">
        <f t="shared" si="59"/>
        <v>#DIV/0!</v>
      </c>
      <c r="G68" s="9"/>
      <c r="H68" s="51" t="e">
        <f t="shared" si="1"/>
        <v>#DIV/0!</v>
      </c>
      <c r="I68" s="10"/>
      <c r="J68" s="27" t="e">
        <f t="shared" si="62"/>
        <v>#DIV/0!</v>
      </c>
      <c r="K68" s="38">
        <f t="shared" si="54"/>
        <v>0</v>
      </c>
      <c r="L68" s="25" t="e">
        <f t="shared" si="63"/>
        <v>#DIV/0!</v>
      </c>
      <c r="M68" s="38">
        <f t="shared" si="56"/>
        <v>0</v>
      </c>
      <c r="N68" s="25" t="e">
        <f t="shared" si="64"/>
        <v>#DIV/0!</v>
      </c>
    </row>
    <row r="69" spans="1:14" ht="18.75" customHeight="1" x14ac:dyDescent="0.25">
      <c r="A69" s="8"/>
      <c r="B69" s="182" t="s">
        <v>104</v>
      </c>
      <c r="C69" s="183"/>
      <c r="D69" s="12"/>
      <c r="E69" s="9"/>
      <c r="F69" s="51" t="e">
        <f t="shared" si="59"/>
        <v>#DIV/0!</v>
      </c>
      <c r="G69" s="9"/>
      <c r="H69" s="51" t="e">
        <f t="shared" si="1"/>
        <v>#DIV/0!</v>
      </c>
      <c r="I69" s="10"/>
      <c r="J69" s="27" t="e">
        <f t="shared" si="62"/>
        <v>#DIV/0!</v>
      </c>
      <c r="K69" s="38">
        <f t="shared" si="54"/>
        <v>0</v>
      </c>
      <c r="L69" s="25" t="e">
        <f t="shared" si="63"/>
        <v>#DIV/0!</v>
      </c>
      <c r="M69" s="38">
        <f t="shared" si="56"/>
        <v>0</v>
      </c>
      <c r="N69" s="25" t="e">
        <f t="shared" si="64"/>
        <v>#DIV/0!</v>
      </c>
    </row>
    <row r="70" spans="1:14" ht="18.75" customHeight="1" x14ac:dyDescent="0.25">
      <c r="A70" s="8" t="s">
        <v>29</v>
      </c>
      <c r="B70" s="182" t="s">
        <v>5</v>
      </c>
      <c r="C70" s="183"/>
      <c r="D70" s="12"/>
      <c r="E70" s="9"/>
      <c r="F70" s="51" t="e">
        <f t="shared" si="59"/>
        <v>#DIV/0!</v>
      </c>
      <c r="G70" s="9"/>
      <c r="H70" s="51" t="e">
        <f t="shared" si="1"/>
        <v>#DIV/0!</v>
      </c>
      <c r="I70" s="10"/>
      <c r="J70" s="27" t="e">
        <f t="shared" si="62"/>
        <v>#DIV/0!</v>
      </c>
      <c r="K70" s="38">
        <f t="shared" si="54"/>
        <v>0</v>
      </c>
      <c r="L70" s="25" t="e">
        <f t="shared" si="63"/>
        <v>#DIV/0!</v>
      </c>
      <c r="M70" s="38">
        <f t="shared" si="56"/>
        <v>0</v>
      </c>
      <c r="N70" s="25" t="e">
        <f t="shared" si="64"/>
        <v>#DIV/0!</v>
      </c>
    </row>
    <row r="71" spans="1:14" ht="18.75" customHeight="1" x14ac:dyDescent="0.25">
      <c r="A71" s="8" t="s">
        <v>30</v>
      </c>
      <c r="B71" s="182" t="s">
        <v>5</v>
      </c>
      <c r="C71" s="183"/>
      <c r="D71" s="12"/>
      <c r="E71" s="9"/>
      <c r="F71" s="51" t="e">
        <f t="shared" si="59"/>
        <v>#DIV/0!</v>
      </c>
      <c r="G71" s="9"/>
      <c r="H71" s="51" t="e">
        <f t="shared" si="1"/>
        <v>#DIV/0!</v>
      </c>
      <c r="I71" s="10"/>
      <c r="J71" s="27" t="e">
        <f t="shared" si="62"/>
        <v>#DIV/0!</v>
      </c>
      <c r="K71" s="38">
        <f t="shared" si="54"/>
        <v>0</v>
      </c>
      <c r="L71" s="25" t="e">
        <f t="shared" si="63"/>
        <v>#DIV/0!</v>
      </c>
      <c r="M71" s="38">
        <f t="shared" si="56"/>
        <v>0</v>
      </c>
      <c r="N71" s="25" t="e">
        <f t="shared" si="64"/>
        <v>#DIV/0!</v>
      </c>
    </row>
    <row r="72" spans="1:14" ht="18.75" customHeight="1" x14ac:dyDescent="0.25">
      <c r="A72" s="8" t="s">
        <v>31</v>
      </c>
      <c r="B72" s="182" t="s">
        <v>5</v>
      </c>
      <c r="C72" s="183"/>
      <c r="D72" s="12"/>
      <c r="E72" s="9"/>
      <c r="F72" s="51" t="e">
        <f t="shared" si="59"/>
        <v>#DIV/0!</v>
      </c>
      <c r="G72" s="9"/>
      <c r="H72" s="51" t="e">
        <f t="shared" si="1"/>
        <v>#DIV/0!</v>
      </c>
      <c r="I72" s="10"/>
      <c r="J72" s="27" t="e">
        <f t="shared" si="62"/>
        <v>#DIV/0!</v>
      </c>
      <c r="K72" s="38">
        <f t="shared" si="54"/>
        <v>0</v>
      </c>
      <c r="L72" s="25" t="e">
        <f t="shared" si="63"/>
        <v>#DIV/0!</v>
      </c>
      <c r="M72" s="38">
        <f t="shared" si="56"/>
        <v>0</v>
      </c>
      <c r="N72" s="25" t="e">
        <f t="shared" si="64"/>
        <v>#DIV/0!</v>
      </c>
    </row>
    <row r="73" spans="1:14" ht="18.75" customHeight="1" x14ac:dyDescent="0.25">
      <c r="A73" s="8" t="s">
        <v>4</v>
      </c>
      <c r="B73" s="182" t="s">
        <v>5</v>
      </c>
      <c r="C73" s="183"/>
      <c r="D73" s="12"/>
      <c r="E73" s="9"/>
      <c r="F73" s="51" t="e">
        <f t="shared" si="59"/>
        <v>#DIV/0!</v>
      </c>
      <c r="G73" s="9"/>
      <c r="H73" s="51" t="e">
        <f t="shared" si="1"/>
        <v>#DIV/0!</v>
      </c>
      <c r="I73" s="10"/>
      <c r="J73" s="27" t="e">
        <f t="shared" si="62"/>
        <v>#DIV/0!</v>
      </c>
      <c r="K73" s="38">
        <f t="shared" si="54"/>
        <v>0</v>
      </c>
      <c r="L73" s="25" t="e">
        <f t="shared" si="63"/>
        <v>#DIV/0!</v>
      </c>
      <c r="M73" s="38">
        <f t="shared" si="56"/>
        <v>0</v>
      </c>
      <c r="N73" s="25" t="e">
        <f t="shared" si="64"/>
        <v>#DIV/0!</v>
      </c>
    </row>
    <row r="74" spans="1:14" ht="18.75" customHeight="1" x14ac:dyDescent="0.25">
      <c r="A74" s="8" t="s">
        <v>32</v>
      </c>
      <c r="B74" s="182" t="s">
        <v>5</v>
      </c>
      <c r="C74" s="183"/>
      <c r="D74" s="12"/>
      <c r="E74" s="9"/>
      <c r="F74" s="51" t="e">
        <f t="shared" si="59"/>
        <v>#DIV/0!</v>
      </c>
      <c r="G74" s="9"/>
      <c r="H74" s="51" t="e">
        <f t="shared" si="1"/>
        <v>#DIV/0!</v>
      </c>
      <c r="I74" s="10"/>
      <c r="J74" s="27" t="e">
        <f t="shared" si="62"/>
        <v>#DIV/0!</v>
      </c>
      <c r="K74" s="38">
        <f t="shared" si="54"/>
        <v>0</v>
      </c>
      <c r="L74" s="25" t="e">
        <f t="shared" si="63"/>
        <v>#DIV/0!</v>
      </c>
      <c r="M74" s="38">
        <f t="shared" si="56"/>
        <v>0</v>
      </c>
      <c r="N74" s="25" t="e">
        <f t="shared" si="64"/>
        <v>#DIV/0!</v>
      </c>
    </row>
    <row r="75" spans="1:14" s="7" customFormat="1" ht="18.75" customHeight="1" x14ac:dyDescent="0.25">
      <c r="A75" s="199" t="s">
        <v>53</v>
      </c>
      <c r="B75" s="200"/>
      <c r="C75" s="201"/>
      <c r="D75" s="13">
        <f t="shared" ref="D75:E75" si="65">SUM(D76:D82)</f>
        <v>0</v>
      </c>
      <c r="E75" s="49">
        <f t="shared" si="65"/>
        <v>0</v>
      </c>
      <c r="F75" s="50" t="e">
        <f t="shared" si="59"/>
        <v>#DIV/0!</v>
      </c>
      <c r="G75" s="49">
        <f t="shared" ref="G75" si="66">SUM(G76:G82)</f>
        <v>0</v>
      </c>
      <c r="H75" s="50" t="e">
        <f t="shared" si="1"/>
        <v>#DIV/0!</v>
      </c>
      <c r="I75" s="14">
        <f t="shared" ref="I75" si="67">SUM(I76:I82)</f>
        <v>0</v>
      </c>
      <c r="J75" s="15" t="e">
        <f t="shared" si="62"/>
        <v>#DIV/0!</v>
      </c>
      <c r="K75" s="37">
        <f t="shared" ref="K75" si="68">SUM(K76:K82)</f>
        <v>0</v>
      </c>
      <c r="L75" s="24" t="e">
        <f t="shared" si="63"/>
        <v>#DIV/0!</v>
      </c>
      <c r="M75" s="37">
        <f t="shared" ref="M75" si="69">SUM(M76:M82)</f>
        <v>0</v>
      </c>
      <c r="N75" s="39" t="e">
        <f t="shared" si="64"/>
        <v>#DIV/0!</v>
      </c>
    </row>
    <row r="76" spans="1:14" ht="18.75" customHeight="1" x14ac:dyDescent="0.25">
      <c r="A76" s="8" t="s">
        <v>17</v>
      </c>
      <c r="B76" s="182" t="s">
        <v>159</v>
      </c>
      <c r="C76" s="183"/>
      <c r="D76" s="12"/>
      <c r="E76" s="9"/>
      <c r="F76" s="51" t="e">
        <f t="shared" si="59"/>
        <v>#DIV/0!</v>
      </c>
      <c r="G76" s="9"/>
      <c r="H76" s="51" t="e">
        <f t="shared" si="1"/>
        <v>#DIV/0!</v>
      </c>
      <c r="I76" s="10"/>
      <c r="J76" s="27" t="e">
        <f t="shared" si="62"/>
        <v>#DIV/0!</v>
      </c>
      <c r="K76" s="38">
        <f t="shared" ref="K76:K82" si="70">E76+G76+I76</f>
        <v>0</v>
      </c>
      <c r="L76" s="25" t="e">
        <f t="shared" si="63"/>
        <v>#DIV/0!</v>
      </c>
      <c r="M76" s="38">
        <f t="shared" ref="M76:M82" si="71">E76+G76</f>
        <v>0</v>
      </c>
      <c r="N76" s="25" t="e">
        <f t="shared" si="64"/>
        <v>#DIV/0!</v>
      </c>
    </row>
    <row r="77" spans="1:14" ht="18.75" customHeight="1" x14ac:dyDescent="0.25">
      <c r="A77" s="8"/>
      <c r="B77" s="182" t="s">
        <v>104</v>
      </c>
      <c r="C77" s="183"/>
      <c r="D77" s="12"/>
      <c r="E77" s="9"/>
      <c r="F77" s="51" t="e">
        <f t="shared" si="59"/>
        <v>#DIV/0!</v>
      </c>
      <c r="G77" s="9"/>
      <c r="H77" s="51" t="e">
        <f t="shared" si="1"/>
        <v>#DIV/0!</v>
      </c>
      <c r="I77" s="10"/>
      <c r="J77" s="27" t="e">
        <f t="shared" si="62"/>
        <v>#DIV/0!</v>
      </c>
      <c r="K77" s="38">
        <f t="shared" si="70"/>
        <v>0</v>
      </c>
      <c r="L77" s="25" t="e">
        <f t="shared" si="63"/>
        <v>#DIV/0!</v>
      </c>
      <c r="M77" s="38">
        <f t="shared" si="71"/>
        <v>0</v>
      </c>
      <c r="N77" s="25" t="e">
        <f t="shared" si="64"/>
        <v>#DIV/0!</v>
      </c>
    </row>
    <row r="78" spans="1:14" ht="18.75" customHeight="1" x14ac:dyDescent="0.25">
      <c r="A78" s="8" t="s">
        <v>29</v>
      </c>
      <c r="B78" s="182" t="s">
        <v>5</v>
      </c>
      <c r="C78" s="183"/>
      <c r="D78" s="12"/>
      <c r="E78" s="9"/>
      <c r="F78" s="51" t="e">
        <f t="shared" si="59"/>
        <v>#DIV/0!</v>
      </c>
      <c r="G78" s="9"/>
      <c r="H78" s="51" t="e">
        <f t="shared" si="1"/>
        <v>#DIV/0!</v>
      </c>
      <c r="I78" s="10"/>
      <c r="J78" s="27" t="e">
        <f t="shared" si="62"/>
        <v>#DIV/0!</v>
      </c>
      <c r="K78" s="38">
        <f t="shared" si="70"/>
        <v>0</v>
      </c>
      <c r="L78" s="25" t="e">
        <f t="shared" si="63"/>
        <v>#DIV/0!</v>
      </c>
      <c r="M78" s="38">
        <f t="shared" si="71"/>
        <v>0</v>
      </c>
      <c r="N78" s="25" t="e">
        <f t="shared" si="64"/>
        <v>#DIV/0!</v>
      </c>
    </row>
    <row r="79" spans="1:14" ht="18.75" customHeight="1" x14ac:dyDescent="0.25">
      <c r="A79" s="8" t="s">
        <v>30</v>
      </c>
      <c r="B79" s="182" t="s">
        <v>5</v>
      </c>
      <c r="C79" s="183"/>
      <c r="D79" s="12"/>
      <c r="E79" s="9"/>
      <c r="F79" s="51" t="e">
        <f t="shared" si="59"/>
        <v>#DIV/0!</v>
      </c>
      <c r="G79" s="9"/>
      <c r="H79" s="51" t="e">
        <f t="shared" si="1"/>
        <v>#DIV/0!</v>
      </c>
      <c r="I79" s="10"/>
      <c r="J79" s="27" t="e">
        <f t="shared" si="62"/>
        <v>#DIV/0!</v>
      </c>
      <c r="K79" s="38">
        <f t="shared" si="70"/>
        <v>0</v>
      </c>
      <c r="L79" s="25" t="e">
        <f t="shared" si="63"/>
        <v>#DIV/0!</v>
      </c>
      <c r="M79" s="38">
        <f t="shared" si="71"/>
        <v>0</v>
      </c>
      <c r="N79" s="25" t="e">
        <f t="shared" si="64"/>
        <v>#DIV/0!</v>
      </c>
    </row>
    <row r="80" spans="1:14" ht="18.75" customHeight="1" x14ac:dyDescent="0.25">
      <c r="A80" s="8" t="s">
        <v>31</v>
      </c>
      <c r="B80" s="182" t="s">
        <v>5</v>
      </c>
      <c r="C80" s="183"/>
      <c r="D80" s="12"/>
      <c r="E80" s="9"/>
      <c r="F80" s="51" t="e">
        <f t="shared" si="59"/>
        <v>#DIV/0!</v>
      </c>
      <c r="G80" s="9"/>
      <c r="H80" s="51" t="e">
        <f t="shared" si="1"/>
        <v>#DIV/0!</v>
      </c>
      <c r="I80" s="10"/>
      <c r="J80" s="27" t="e">
        <f t="shared" si="62"/>
        <v>#DIV/0!</v>
      </c>
      <c r="K80" s="38">
        <f t="shared" si="70"/>
        <v>0</v>
      </c>
      <c r="L80" s="25" t="e">
        <f t="shared" si="63"/>
        <v>#DIV/0!</v>
      </c>
      <c r="M80" s="38">
        <f t="shared" si="71"/>
        <v>0</v>
      </c>
      <c r="N80" s="25" t="e">
        <f t="shared" si="64"/>
        <v>#DIV/0!</v>
      </c>
    </row>
    <row r="81" spans="1:14" ht="18.75" customHeight="1" x14ac:dyDescent="0.25">
      <c r="A81" s="8" t="s">
        <v>4</v>
      </c>
      <c r="B81" s="182" t="s">
        <v>5</v>
      </c>
      <c r="C81" s="183"/>
      <c r="D81" s="12"/>
      <c r="E81" s="9"/>
      <c r="F81" s="51" t="e">
        <f t="shared" si="59"/>
        <v>#DIV/0!</v>
      </c>
      <c r="G81" s="9"/>
      <c r="H81" s="51" t="e">
        <f t="shared" si="1"/>
        <v>#DIV/0!</v>
      </c>
      <c r="I81" s="10"/>
      <c r="J81" s="27" t="e">
        <f t="shared" si="62"/>
        <v>#DIV/0!</v>
      </c>
      <c r="K81" s="38">
        <f t="shared" si="70"/>
        <v>0</v>
      </c>
      <c r="L81" s="25" t="e">
        <f t="shared" si="63"/>
        <v>#DIV/0!</v>
      </c>
      <c r="M81" s="38">
        <f t="shared" si="71"/>
        <v>0</v>
      </c>
      <c r="N81" s="25" t="e">
        <f t="shared" si="64"/>
        <v>#DIV/0!</v>
      </c>
    </row>
    <row r="82" spans="1:14" ht="18.75" customHeight="1" x14ac:dyDescent="0.25">
      <c r="A82" s="8" t="s">
        <v>32</v>
      </c>
      <c r="B82" s="182" t="s">
        <v>5</v>
      </c>
      <c r="C82" s="183"/>
      <c r="D82" s="12"/>
      <c r="E82" s="9"/>
      <c r="F82" s="51" t="e">
        <f t="shared" si="59"/>
        <v>#DIV/0!</v>
      </c>
      <c r="G82" s="9"/>
      <c r="H82" s="51" t="e">
        <f t="shared" si="1"/>
        <v>#DIV/0!</v>
      </c>
      <c r="I82" s="10"/>
      <c r="J82" s="27" t="e">
        <f t="shared" si="62"/>
        <v>#DIV/0!</v>
      </c>
      <c r="K82" s="38">
        <f t="shared" si="70"/>
        <v>0</v>
      </c>
      <c r="L82" s="25" t="e">
        <f t="shared" si="63"/>
        <v>#DIV/0!</v>
      </c>
      <c r="M82" s="38">
        <f t="shared" si="71"/>
        <v>0</v>
      </c>
      <c r="N82" s="25" t="e">
        <f t="shared" si="64"/>
        <v>#DIV/0!</v>
      </c>
    </row>
    <row r="83" spans="1:14" s="7" customFormat="1" ht="18.75" customHeight="1" x14ac:dyDescent="0.25">
      <c r="A83" s="199" t="s">
        <v>54</v>
      </c>
      <c r="B83" s="200"/>
      <c r="C83" s="201"/>
      <c r="D83" s="13">
        <f t="shared" ref="D83:E83" si="72">SUM(D84:D90)</f>
        <v>0</v>
      </c>
      <c r="E83" s="49">
        <f t="shared" si="72"/>
        <v>0</v>
      </c>
      <c r="F83" s="50" t="e">
        <f t="shared" si="59"/>
        <v>#DIV/0!</v>
      </c>
      <c r="G83" s="49">
        <f t="shared" ref="G83" si="73">SUM(G84:G90)</f>
        <v>0</v>
      </c>
      <c r="H83" s="50" t="e">
        <f t="shared" si="1"/>
        <v>#DIV/0!</v>
      </c>
      <c r="I83" s="14">
        <f t="shared" ref="I83" si="74">SUM(I84:I90)</f>
        <v>0</v>
      </c>
      <c r="J83" s="15" t="e">
        <f t="shared" si="62"/>
        <v>#DIV/0!</v>
      </c>
      <c r="K83" s="37">
        <f t="shared" ref="K83" si="75">SUM(K84:K90)</f>
        <v>0</v>
      </c>
      <c r="L83" s="24" t="e">
        <f t="shared" si="63"/>
        <v>#DIV/0!</v>
      </c>
      <c r="M83" s="37">
        <f t="shared" ref="M83" si="76">SUM(M84:M90)</f>
        <v>0</v>
      </c>
      <c r="N83" s="39" t="e">
        <f t="shared" si="64"/>
        <v>#DIV/0!</v>
      </c>
    </row>
    <row r="84" spans="1:14" ht="18.75" customHeight="1" x14ac:dyDescent="0.25">
      <c r="A84" s="8" t="s">
        <v>17</v>
      </c>
      <c r="B84" s="182" t="s">
        <v>159</v>
      </c>
      <c r="C84" s="183"/>
      <c r="D84" s="12"/>
      <c r="E84" s="9"/>
      <c r="F84" s="51" t="e">
        <f t="shared" si="59"/>
        <v>#DIV/0!</v>
      </c>
      <c r="G84" s="9"/>
      <c r="H84" s="51" t="e">
        <f t="shared" ref="H84:H115" si="77">G84/$K84</f>
        <v>#DIV/0!</v>
      </c>
      <c r="I84" s="10"/>
      <c r="J84" s="27" t="e">
        <f t="shared" si="62"/>
        <v>#DIV/0!</v>
      </c>
      <c r="K84" s="38">
        <f t="shared" ref="K84:K90" si="78">E84+G84+I84</f>
        <v>0</v>
      </c>
      <c r="L84" s="25" t="e">
        <f t="shared" si="63"/>
        <v>#DIV/0!</v>
      </c>
      <c r="M84" s="38">
        <f t="shared" ref="M84:M90" si="79">E84+G84</f>
        <v>0</v>
      </c>
      <c r="N84" s="25" t="e">
        <f t="shared" si="64"/>
        <v>#DIV/0!</v>
      </c>
    </row>
    <row r="85" spans="1:14" ht="18.75" customHeight="1" x14ac:dyDescent="0.25">
      <c r="A85" s="8"/>
      <c r="B85" s="182" t="s">
        <v>104</v>
      </c>
      <c r="C85" s="183"/>
      <c r="D85" s="12"/>
      <c r="E85" s="9"/>
      <c r="F85" s="51" t="e">
        <f t="shared" si="59"/>
        <v>#DIV/0!</v>
      </c>
      <c r="G85" s="9"/>
      <c r="H85" s="51" t="e">
        <f t="shared" si="77"/>
        <v>#DIV/0!</v>
      </c>
      <c r="I85" s="10"/>
      <c r="J85" s="27" t="e">
        <f t="shared" si="62"/>
        <v>#DIV/0!</v>
      </c>
      <c r="K85" s="38">
        <f t="shared" si="78"/>
        <v>0</v>
      </c>
      <c r="L85" s="25" t="e">
        <f t="shared" si="63"/>
        <v>#DIV/0!</v>
      </c>
      <c r="M85" s="38">
        <f t="shared" si="79"/>
        <v>0</v>
      </c>
      <c r="N85" s="25" t="e">
        <f t="shared" si="64"/>
        <v>#DIV/0!</v>
      </c>
    </row>
    <row r="86" spans="1:14" ht="18.75" customHeight="1" x14ac:dyDescent="0.25">
      <c r="A86" s="8" t="s">
        <v>29</v>
      </c>
      <c r="B86" s="182" t="s">
        <v>5</v>
      </c>
      <c r="C86" s="183"/>
      <c r="D86" s="12"/>
      <c r="E86" s="9"/>
      <c r="F86" s="51" t="e">
        <f t="shared" si="59"/>
        <v>#DIV/0!</v>
      </c>
      <c r="G86" s="9"/>
      <c r="H86" s="51" t="e">
        <f t="shared" si="77"/>
        <v>#DIV/0!</v>
      </c>
      <c r="I86" s="10"/>
      <c r="J86" s="27" t="e">
        <f t="shared" si="62"/>
        <v>#DIV/0!</v>
      </c>
      <c r="K86" s="38">
        <f t="shared" si="78"/>
        <v>0</v>
      </c>
      <c r="L86" s="25" t="e">
        <f t="shared" si="63"/>
        <v>#DIV/0!</v>
      </c>
      <c r="M86" s="38">
        <f t="shared" si="79"/>
        <v>0</v>
      </c>
      <c r="N86" s="25" t="e">
        <f t="shared" si="64"/>
        <v>#DIV/0!</v>
      </c>
    </row>
    <row r="87" spans="1:14" ht="18.75" customHeight="1" x14ac:dyDescent="0.25">
      <c r="A87" s="8" t="s">
        <v>30</v>
      </c>
      <c r="B87" s="182" t="s">
        <v>5</v>
      </c>
      <c r="C87" s="183"/>
      <c r="D87" s="12"/>
      <c r="E87" s="9"/>
      <c r="F87" s="51" t="e">
        <f t="shared" si="59"/>
        <v>#DIV/0!</v>
      </c>
      <c r="G87" s="9"/>
      <c r="H87" s="51" t="e">
        <f t="shared" si="77"/>
        <v>#DIV/0!</v>
      </c>
      <c r="I87" s="10"/>
      <c r="J87" s="27" t="e">
        <f t="shared" si="62"/>
        <v>#DIV/0!</v>
      </c>
      <c r="K87" s="38">
        <f t="shared" si="78"/>
        <v>0</v>
      </c>
      <c r="L87" s="25" t="e">
        <f t="shared" si="63"/>
        <v>#DIV/0!</v>
      </c>
      <c r="M87" s="38">
        <f t="shared" si="79"/>
        <v>0</v>
      </c>
      <c r="N87" s="25" t="e">
        <f t="shared" si="64"/>
        <v>#DIV/0!</v>
      </c>
    </row>
    <row r="88" spans="1:14" ht="18.75" customHeight="1" x14ac:dyDescent="0.25">
      <c r="A88" s="8" t="s">
        <v>31</v>
      </c>
      <c r="B88" s="182" t="s">
        <v>5</v>
      </c>
      <c r="C88" s="183"/>
      <c r="D88" s="12"/>
      <c r="E88" s="9"/>
      <c r="F88" s="51" t="e">
        <f t="shared" si="59"/>
        <v>#DIV/0!</v>
      </c>
      <c r="G88" s="9"/>
      <c r="H88" s="51" t="e">
        <f t="shared" si="77"/>
        <v>#DIV/0!</v>
      </c>
      <c r="I88" s="10"/>
      <c r="J88" s="27" t="e">
        <f t="shared" si="62"/>
        <v>#DIV/0!</v>
      </c>
      <c r="K88" s="38">
        <f t="shared" si="78"/>
        <v>0</v>
      </c>
      <c r="L88" s="25" t="e">
        <f t="shared" si="63"/>
        <v>#DIV/0!</v>
      </c>
      <c r="M88" s="38">
        <f t="shared" si="79"/>
        <v>0</v>
      </c>
      <c r="N88" s="25" t="e">
        <f t="shared" si="64"/>
        <v>#DIV/0!</v>
      </c>
    </row>
    <row r="89" spans="1:14" ht="18.75" customHeight="1" x14ac:dyDescent="0.25">
      <c r="A89" s="8" t="s">
        <v>4</v>
      </c>
      <c r="B89" s="182" t="s">
        <v>5</v>
      </c>
      <c r="C89" s="183"/>
      <c r="D89" s="12"/>
      <c r="E89" s="9"/>
      <c r="F89" s="51" t="e">
        <f t="shared" si="59"/>
        <v>#DIV/0!</v>
      </c>
      <c r="G89" s="9"/>
      <c r="H89" s="51" t="e">
        <f t="shared" si="77"/>
        <v>#DIV/0!</v>
      </c>
      <c r="I89" s="10"/>
      <c r="J89" s="27" t="e">
        <f t="shared" si="62"/>
        <v>#DIV/0!</v>
      </c>
      <c r="K89" s="38">
        <f t="shared" si="78"/>
        <v>0</v>
      </c>
      <c r="L89" s="25" t="e">
        <f t="shared" si="63"/>
        <v>#DIV/0!</v>
      </c>
      <c r="M89" s="38">
        <f t="shared" si="79"/>
        <v>0</v>
      </c>
      <c r="N89" s="25" t="e">
        <f t="shared" si="64"/>
        <v>#DIV/0!</v>
      </c>
    </row>
    <row r="90" spans="1:14" ht="18.75" customHeight="1" x14ac:dyDescent="0.25">
      <c r="A90" s="8" t="s">
        <v>32</v>
      </c>
      <c r="B90" s="182" t="s">
        <v>5</v>
      </c>
      <c r="C90" s="183"/>
      <c r="D90" s="12"/>
      <c r="E90" s="9"/>
      <c r="F90" s="51" t="e">
        <f t="shared" si="59"/>
        <v>#DIV/0!</v>
      </c>
      <c r="G90" s="9"/>
      <c r="H90" s="51" t="e">
        <f t="shared" si="77"/>
        <v>#DIV/0!</v>
      </c>
      <c r="I90" s="10"/>
      <c r="J90" s="27" t="e">
        <f t="shared" si="62"/>
        <v>#DIV/0!</v>
      </c>
      <c r="K90" s="38">
        <f t="shared" si="78"/>
        <v>0</v>
      </c>
      <c r="L90" s="25" t="e">
        <f t="shared" si="63"/>
        <v>#DIV/0!</v>
      </c>
      <c r="M90" s="38">
        <f t="shared" si="79"/>
        <v>0</v>
      </c>
      <c r="N90" s="25" t="e">
        <f t="shared" si="64"/>
        <v>#DIV/0!</v>
      </c>
    </row>
    <row r="91" spans="1:14" s="7" customFormat="1" ht="18.75" customHeight="1" x14ac:dyDescent="0.25">
      <c r="A91" s="199" t="s">
        <v>55</v>
      </c>
      <c r="B91" s="200"/>
      <c r="C91" s="201"/>
      <c r="D91" s="13">
        <f t="shared" ref="D91:E91" si="80">SUM(D92:D98)</f>
        <v>0</v>
      </c>
      <c r="E91" s="49">
        <f t="shared" si="80"/>
        <v>0</v>
      </c>
      <c r="F91" s="50" t="e">
        <f t="shared" si="59"/>
        <v>#DIV/0!</v>
      </c>
      <c r="G91" s="49">
        <f t="shared" ref="G91" si="81">SUM(G92:G98)</f>
        <v>0</v>
      </c>
      <c r="H91" s="50" t="e">
        <f t="shared" si="77"/>
        <v>#DIV/0!</v>
      </c>
      <c r="I91" s="14">
        <f t="shared" ref="I91" si="82">SUM(I92:I98)</f>
        <v>0</v>
      </c>
      <c r="J91" s="15" t="e">
        <f t="shared" si="62"/>
        <v>#DIV/0!</v>
      </c>
      <c r="K91" s="37">
        <f t="shared" ref="K91" si="83">SUM(K92:K98)</f>
        <v>0</v>
      </c>
      <c r="L91" s="24" t="e">
        <f t="shared" si="63"/>
        <v>#DIV/0!</v>
      </c>
      <c r="M91" s="37">
        <f t="shared" ref="M91" si="84">SUM(M92:M98)</f>
        <v>0</v>
      </c>
      <c r="N91" s="39" t="e">
        <f t="shared" si="64"/>
        <v>#DIV/0!</v>
      </c>
    </row>
    <row r="92" spans="1:14" ht="18.75" customHeight="1" x14ac:dyDescent="0.25">
      <c r="A92" s="8" t="s">
        <v>17</v>
      </c>
      <c r="B92" s="182" t="s">
        <v>159</v>
      </c>
      <c r="C92" s="183"/>
      <c r="D92" s="12"/>
      <c r="E92" s="9"/>
      <c r="F92" s="51" t="e">
        <f t="shared" si="59"/>
        <v>#DIV/0!</v>
      </c>
      <c r="G92" s="9"/>
      <c r="H92" s="51" t="e">
        <f t="shared" si="77"/>
        <v>#DIV/0!</v>
      </c>
      <c r="I92" s="10"/>
      <c r="J92" s="27" t="e">
        <f t="shared" si="62"/>
        <v>#DIV/0!</v>
      </c>
      <c r="K92" s="38">
        <f t="shared" ref="K92:K98" si="85">E92+G92+I92</f>
        <v>0</v>
      </c>
      <c r="L92" s="25" t="e">
        <f t="shared" si="63"/>
        <v>#DIV/0!</v>
      </c>
      <c r="M92" s="38">
        <f t="shared" ref="M92:M98" si="86">E92+G92</f>
        <v>0</v>
      </c>
      <c r="N92" s="25" t="e">
        <f t="shared" si="64"/>
        <v>#DIV/0!</v>
      </c>
    </row>
    <row r="93" spans="1:14" ht="18.75" customHeight="1" x14ac:dyDescent="0.25">
      <c r="A93" s="8"/>
      <c r="B93" s="182" t="s">
        <v>104</v>
      </c>
      <c r="C93" s="183"/>
      <c r="D93" s="12"/>
      <c r="E93" s="9"/>
      <c r="F93" s="51" t="e">
        <f t="shared" si="59"/>
        <v>#DIV/0!</v>
      </c>
      <c r="G93" s="9"/>
      <c r="H93" s="51" t="e">
        <f t="shared" si="77"/>
        <v>#DIV/0!</v>
      </c>
      <c r="I93" s="10"/>
      <c r="J93" s="27" t="e">
        <f t="shared" si="62"/>
        <v>#DIV/0!</v>
      </c>
      <c r="K93" s="38">
        <f t="shared" si="85"/>
        <v>0</v>
      </c>
      <c r="L93" s="25" t="e">
        <f t="shared" si="63"/>
        <v>#DIV/0!</v>
      </c>
      <c r="M93" s="38">
        <f t="shared" si="86"/>
        <v>0</v>
      </c>
      <c r="N93" s="25" t="e">
        <f t="shared" si="64"/>
        <v>#DIV/0!</v>
      </c>
    </row>
    <row r="94" spans="1:14" ht="18.75" customHeight="1" x14ac:dyDescent="0.25">
      <c r="A94" s="8" t="s">
        <v>29</v>
      </c>
      <c r="B94" s="182" t="s">
        <v>5</v>
      </c>
      <c r="C94" s="183"/>
      <c r="D94" s="12"/>
      <c r="E94" s="9"/>
      <c r="F94" s="51" t="e">
        <f t="shared" si="59"/>
        <v>#DIV/0!</v>
      </c>
      <c r="G94" s="9"/>
      <c r="H94" s="51" t="e">
        <f t="shared" si="77"/>
        <v>#DIV/0!</v>
      </c>
      <c r="I94" s="10"/>
      <c r="J94" s="27" t="e">
        <f t="shared" si="62"/>
        <v>#DIV/0!</v>
      </c>
      <c r="K94" s="38">
        <f t="shared" si="85"/>
        <v>0</v>
      </c>
      <c r="L94" s="25" t="e">
        <f t="shared" si="63"/>
        <v>#DIV/0!</v>
      </c>
      <c r="M94" s="38">
        <f t="shared" si="86"/>
        <v>0</v>
      </c>
      <c r="N94" s="25" t="e">
        <f t="shared" si="64"/>
        <v>#DIV/0!</v>
      </c>
    </row>
    <row r="95" spans="1:14" ht="18.75" customHeight="1" x14ac:dyDescent="0.25">
      <c r="A95" s="8" t="s">
        <v>30</v>
      </c>
      <c r="B95" s="182" t="s">
        <v>5</v>
      </c>
      <c r="C95" s="183"/>
      <c r="D95" s="12"/>
      <c r="E95" s="9"/>
      <c r="F95" s="51" t="e">
        <f t="shared" si="59"/>
        <v>#DIV/0!</v>
      </c>
      <c r="G95" s="9"/>
      <c r="H95" s="51" t="e">
        <f t="shared" si="77"/>
        <v>#DIV/0!</v>
      </c>
      <c r="I95" s="10"/>
      <c r="J95" s="27" t="e">
        <f t="shared" si="62"/>
        <v>#DIV/0!</v>
      </c>
      <c r="K95" s="38">
        <f t="shared" si="85"/>
        <v>0</v>
      </c>
      <c r="L95" s="25" t="e">
        <f t="shared" si="63"/>
        <v>#DIV/0!</v>
      </c>
      <c r="M95" s="38">
        <f t="shared" si="86"/>
        <v>0</v>
      </c>
      <c r="N95" s="25" t="e">
        <f t="shared" si="64"/>
        <v>#DIV/0!</v>
      </c>
    </row>
    <row r="96" spans="1:14" ht="18.75" customHeight="1" x14ac:dyDescent="0.25">
      <c r="A96" s="8" t="s">
        <v>31</v>
      </c>
      <c r="B96" s="182" t="s">
        <v>5</v>
      </c>
      <c r="C96" s="183"/>
      <c r="D96" s="12"/>
      <c r="E96" s="9"/>
      <c r="F96" s="51" t="e">
        <f t="shared" si="59"/>
        <v>#DIV/0!</v>
      </c>
      <c r="G96" s="9"/>
      <c r="H96" s="51" t="e">
        <f t="shared" si="77"/>
        <v>#DIV/0!</v>
      </c>
      <c r="I96" s="10"/>
      <c r="J96" s="27" t="e">
        <f t="shared" si="62"/>
        <v>#DIV/0!</v>
      </c>
      <c r="K96" s="38">
        <f t="shared" si="85"/>
        <v>0</v>
      </c>
      <c r="L96" s="25" t="e">
        <f t="shared" si="63"/>
        <v>#DIV/0!</v>
      </c>
      <c r="M96" s="38">
        <f t="shared" si="86"/>
        <v>0</v>
      </c>
      <c r="N96" s="25" t="e">
        <f t="shared" si="64"/>
        <v>#DIV/0!</v>
      </c>
    </row>
    <row r="97" spans="1:14" ht="18.75" customHeight="1" x14ac:dyDescent="0.25">
      <c r="A97" s="8" t="s">
        <v>4</v>
      </c>
      <c r="B97" s="182" t="s">
        <v>5</v>
      </c>
      <c r="C97" s="183"/>
      <c r="D97" s="12"/>
      <c r="E97" s="9"/>
      <c r="F97" s="51" t="e">
        <f t="shared" si="59"/>
        <v>#DIV/0!</v>
      </c>
      <c r="G97" s="9"/>
      <c r="H97" s="51" t="e">
        <f t="shared" si="77"/>
        <v>#DIV/0!</v>
      </c>
      <c r="I97" s="10"/>
      <c r="J97" s="27" t="e">
        <f t="shared" si="62"/>
        <v>#DIV/0!</v>
      </c>
      <c r="K97" s="38">
        <f t="shared" si="85"/>
        <v>0</v>
      </c>
      <c r="L97" s="25" t="e">
        <f t="shared" si="63"/>
        <v>#DIV/0!</v>
      </c>
      <c r="M97" s="38">
        <f t="shared" si="86"/>
        <v>0</v>
      </c>
      <c r="N97" s="25" t="e">
        <f t="shared" si="64"/>
        <v>#DIV/0!</v>
      </c>
    </row>
    <row r="98" spans="1:14" ht="18.75" customHeight="1" x14ac:dyDescent="0.25">
      <c r="A98" s="8" t="s">
        <v>32</v>
      </c>
      <c r="B98" s="182" t="s">
        <v>5</v>
      </c>
      <c r="C98" s="183"/>
      <c r="D98" s="12"/>
      <c r="E98" s="9"/>
      <c r="F98" s="51" t="e">
        <f t="shared" si="59"/>
        <v>#DIV/0!</v>
      </c>
      <c r="G98" s="9"/>
      <c r="H98" s="51" t="e">
        <f t="shared" si="77"/>
        <v>#DIV/0!</v>
      </c>
      <c r="I98" s="10"/>
      <c r="J98" s="27" t="e">
        <f t="shared" si="62"/>
        <v>#DIV/0!</v>
      </c>
      <c r="K98" s="38">
        <f t="shared" si="85"/>
        <v>0</v>
      </c>
      <c r="L98" s="25" t="e">
        <f t="shared" si="63"/>
        <v>#DIV/0!</v>
      </c>
      <c r="M98" s="38">
        <f t="shared" si="86"/>
        <v>0</v>
      </c>
      <c r="N98" s="25" t="e">
        <f t="shared" si="64"/>
        <v>#DIV/0!</v>
      </c>
    </row>
    <row r="99" spans="1:14" s="7" customFormat="1" ht="18.75" customHeight="1" x14ac:dyDescent="0.25">
      <c r="A99" s="199" t="s">
        <v>168</v>
      </c>
      <c r="B99" s="200"/>
      <c r="C99" s="201"/>
      <c r="D99" s="13">
        <f t="shared" ref="D99:E99" si="87">SUM(D100:D106)</f>
        <v>0</v>
      </c>
      <c r="E99" s="49">
        <f t="shared" si="87"/>
        <v>0</v>
      </c>
      <c r="F99" s="50" t="e">
        <f t="shared" ref="F99:F106" si="88">E99/$K99</f>
        <v>#DIV/0!</v>
      </c>
      <c r="G99" s="49">
        <f t="shared" ref="G99" si="89">SUM(G100:G106)</f>
        <v>0</v>
      </c>
      <c r="H99" s="50" t="e">
        <f t="shared" ref="H99:H106" si="90">G99/$K99</f>
        <v>#DIV/0!</v>
      </c>
      <c r="I99" s="14">
        <f t="shared" ref="I99" si="91">SUM(I100:I106)</f>
        <v>0</v>
      </c>
      <c r="J99" s="15" t="e">
        <f t="shared" ref="J99:J106" si="92">I99/$K99</f>
        <v>#DIV/0!</v>
      </c>
      <c r="K99" s="37">
        <f t="shared" ref="K99" si="93">SUM(K100:K106)</f>
        <v>0</v>
      </c>
      <c r="L99" s="24" t="e">
        <f t="shared" ref="L99:L106" si="94">K99/$D99</f>
        <v>#DIV/0!</v>
      </c>
      <c r="M99" s="37">
        <f t="shared" ref="M99" si="95">SUM(M100:M106)</f>
        <v>0</v>
      </c>
      <c r="N99" s="39" t="e">
        <f t="shared" ref="N99:N106" si="96">M99/$K99</f>
        <v>#DIV/0!</v>
      </c>
    </row>
    <row r="100" spans="1:14" ht="18.75" customHeight="1" x14ac:dyDescent="0.25">
      <c r="A100" s="8" t="s">
        <v>17</v>
      </c>
      <c r="B100" s="182" t="s">
        <v>159</v>
      </c>
      <c r="C100" s="183"/>
      <c r="D100" s="12"/>
      <c r="E100" s="9"/>
      <c r="F100" s="51" t="e">
        <f t="shared" si="88"/>
        <v>#DIV/0!</v>
      </c>
      <c r="G100" s="9"/>
      <c r="H100" s="51" t="e">
        <f t="shared" si="90"/>
        <v>#DIV/0!</v>
      </c>
      <c r="I100" s="10"/>
      <c r="J100" s="27" t="e">
        <f t="shared" si="92"/>
        <v>#DIV/0!</v>
      </c>
      <c r="K100" s="38">
        <f t="shared" ref="K100:K106" si="97">E100+G100+I100</f>
        <v>0</v>
      </c>
      <c r="L100" s="25" t="e">
        <f t="shared" si="94"/>
        <v>#DIV/0!</v>
      </c>
      <c r="M100" s="38">
        <f t="shared" ref="M100:M106" si="98">E100+G100</f>
        <v>0</v>
      </c>
      <c r="N100" s="25" t="e">
        <f t="shared" si="96"/>
        <v>#DIV/0!</v>
      </c>
    </row>
    <row r="101" spans="1:14" ht="18.75" customHeight="1" x14ac:dyDescent="0.25">
      <c r="A101" s="8"/>
      <c r="B101" s="182" t="s">
        <v>104</v>
      </c>
      <c r="C101" s="183"/>
      <c r="D101" s="12"/>
      <c r="E101" s="9"/>
      <c r="F101" s="51" t="e">
        <f t="shared" si="88"/>
        <v>#DIV/0!</v>
      </c>
      <c r="G101" s="9"/>
      <c r="H101" s="51" t="e">
        <f t="shared" si="90"/>
        <v>#DIV/0!</v>
      </c>
      <c r="I101" s="10"/>
      <c r="J101" s="27" t="e">
        <f t="shared" si="92"/>
        <v>#DIV/0!</v>
      </c>
      <c r="K101" s="38">
        <f t="shared" si="97"/>
        <v>0</v>
      </c>
      <c r="L101" s="25" t="e">
        <f t="shared" si="94"/>
        <v>#DIV/0!</v>
      </c>
      <c r="M101" s="38">
        <f t="shared" si="98"/>
        <v>0</v>
      </c>
      <c r="N101" s="25" t="e">
        <f t="shared" si="96"/>
        <v>#DIV/0!</v>
      </c>
    </row>
    <row r="102" spans="1:14" ht="18.75" customHeight="1" x14ac:dyDescent="0.25">
      <c r="A102" s="8" t="s">
        <v>29</v>
      </c>
      <c r="B102" s="182" t="s">
        <v>5</v>
      </c>
      <c r="C102" s="183"/>
      <c r="D102" s="12"/>
      <c r="E102" s="9"/>
      <c r="F102" s="51" t="e">
        <f t="shared" si="88"/>
        <v>#DIV/0!</v>
      </c>
      <c r="G102" s="9"/>
      <c r="H102" s="51" t="e">
        <f t="shared" si="90"/>
        <v>#DIV/0!</v>
      </c>
      <c r="I102" s="10"/>
      <c r="J102" s="27" t="e">
        <f t="shared" si="92"/>
        <v>#DIV/0!</v>
      </c>
      <c r="K102" s="38">
        <f t="shared" si="97"/>
        <v>0</v>
      </c>
      <c r="L102" s="25" t="e">
        <f t="shared" si="94"/>
        <v>#DIV/0!</v>
      </c>
      <c r="M102" s="38">
        <f t="shared" si="98"/>
        <v>0</v>
      </c>
      <c r="N102" s="25" t="e">
        <f t="shared" si="96"/>
        <v>#DIV/0!</v>
      </c>
    </row>
    <row r="103" spans="1:14" ht="18.75" customHeight="1" x14ac:dyDescent="0.25">
      <c r="A103" s="8" t="s">
        <v>30</v>
      </c>
      <c r="B103" s="182" t="s">
        <v>5</v>
      </c>
      <c r="C103" s="183"/>
      <c r="D103" s="12"/>
      <c r="E103" s="9"/>
      <c r="F103" s="51" t="e">
        <f t="shared" si="88"/>
        <v>#DIV/0!</v>
      </c>
      <c r="G103" s="9"/>
      <c r="H103" s="51" t="e">
        <f t="shared" si="90"/>
        <v>#DIV/0!</v>
      </c>
      <c r="I103" s="10"/>
      <c r="J103" s="27" t="e">
        <f t="shared" si="92"/>
        <v>#DIV/0!</v>
      </c>
      <c r="K103" s="38">
        <f t="shared" si="97"/>
        <v>0</v>
      </c>
      <c r="L103" s="25" t="e">
        <f t="shared" si="94"/>
        <v>#DIV/0!</v>
      </c>
      <c r="M103" s="38">
        <f t="shared" si="98"/>
        <v>0</v>
      </c>
      <c r="N103" s="25" t="e">
        <f t="shared" si="96"/>
        <v>#DIV/0!</v>
      </c>
    </row>
    <row r="104" spans="1:14" ht="18.75" customHeight="1" x14ac:dyDescent="0.25">
      <c r="A104" s="8" t="s">
        <v>31</v>
      </c>
      <c r="B104" s="182" t="s">
        <v>5</v>
      </c>
      <c r="C104" s="183"/>
      <c r="D104" s="12"/>
      <c r="E104" s="9"/>
      <c r="F104" s="51" t="e">
        <f t="shared" si="88"/>
        <v>#DIV/0!</v>
      </c>
      <c r="G104" s="9"/>
      <c r="H104" s="51" t="e">
        <f t="shared" si="90"/>
        <v>#DIV/0!</v>
      </c>
      <c r="I104" s="10"/>
      <c r="J104" s="27" t="e">
        <f t="shared" si="92"/>
        <v>#DIV/0!</v>
      </c>
      <c r="K104" s="38">
        <f t="shared" si="97"/>
        <v>0</v>
      </c>
      <c r="L104" s="25" t="e">
        <f t="shared" si="94"/>
        <v>#DIV/0!</v>
      </c>
      <c r="M104" s="38">
        <f t="shared" si="98"/>
        <v>0</v>
      </c>
      <c r="N104" s="25" t="e">
        <f t="shared" si="96"/>
        <v>#DIV/0!</v>
      </c>
    </row>
    <row r="105" spans="1:14" ht="18.75" customHeight="1" x14ac:dyDescent="0.25">
      <c r="A105" s="8" t="s">
        <v>4</v>
      </c>
      <c r="B105" s="182" t="s">
        <v>5</v>
      </c>
      <c r="C105" s="183"/>
      <c r="D105" s="12"/>
      <c r="E105" s="9"/>
      <c r="F105" s="51" t="e">
        <f t="shared" si="88"/>
        <v>#DIV/0!</v>
      </c>
      <c r="G105" s="9"/>
      <c r="H105" s="51" t="e">
        <f t="shared" si="90"/>
        <v>#DIV/0!</v>
      </c>
      <c r="I105" s="10"/>
      <c r="J105" s="27" t="e">
        <f t="shared" si="92"/>
        <v>#DIV/0!</v>
      </c>
      <c r="K105" s="38">
        <f t="shared" si="97"/>
        <v>0</v>
      </c>
      <c r="L105" s="25" t="e">
        <f t="shared" si="94"/>
        <v>#DIV/0!</v>
      </c>
      <c r="M105" s="38">
        <f t="shared" si="98"/>
        <v>0</v>
      </c>
      <c r="N105" s="25" t="e">
        <f t="shared" si="96"/>
        <v>#DIV/0!</v>
      </c>
    </row>
    <row r="106" spans="1:14" ht="18.75" customHeight="1" x14ac:dyDescent="0.25">
      <c r="A106" s="8" t="s">
        <v>32</v>
      </c>
      <c r="B106" s="182" t="s">
        <v>5</v>
      </c>
      <c r="C106" s="183"/>
      <c r="D106" s="12"/>
      <c r="E106" s="9"/>
      <c r="F106" s="51" t="e">
        <f t="shared" si="88"/>
        <v>#DIV/0!</v>
      </c>
      <c r="G106" s="9"/>
      <c r="H106" s="51" t="e">
        <f t="shared" si="90"/>
        <v>#DIV/0!</v>
      </c>
      <c r="I106" s="10"/>
      <c r="J106" s="27" t="e">
        <f t="shared" si="92"/>
        <v>#DIV/0!</v>
      </c>
      <c r="K106" s="38">
        <f t="shared" si="97"/>
        <v>0</v>
      </c>
      <c r="L106" s="25" t="e">
        <f t="shared" si="94"/>
        <v>#DIV/0!</v>
      </c>
      <c r="M106" s="38">
        <f t="shared" si="98"/>
        <v>0</v>
      </c>
      <c r="N106" s="25" t="e">
        <f t="shared" si="96"/>
        <v>#DIV/0!</v>
      </c>
    </row>
    <row r="107" spans="1:14" s="7" customFormat="1" ht="18.75" customHeight="1" x14ac:dyDescent="0.25">
      <c r="A107" s="199" t="s">
        <v>170</v>
      </c>
      <c r="B107" s="200"/>
      <c r="C107" s="201"/>
      <c r="D107" s="13">
        <f t="shared" ref="D107:E107" si="99">SUM(D108:D114)</f>
        <v>0</v>
      </c>
      <c r="E107" s="49">
        <f t="shared" si="99"/>
        <v>0</v>
      </c>
      <c r="F107" s="50" t="e">
        <f t="shared" si="59"/>
        <v>#DIV/0!</v>
      </c>
      <c r="G107" s="49">
        <f t="shared" ref="G107" si="100">SUM(G108:G114)</f>
        <v>0</v>
      </c>
      <c r="H107" s="50" t="e">
        <f t="shared" si="77"/>
        <v>#DIV/0!</v>
      </c>
      <c r="I107" s="14">
        <f t="shared" ref="I107" si="101">SUM(I108:I114)</f>
        <v>0</v>
      </c>
      <c r="J107" s="15" t="e">
        <f t="shared" si="62"/>
        <v>#DIV/0!</v>
      </c>
      <c r="K107" s="37">
        <f t="shared" ref="K107" si="102">SUM(K108:K114)</f>
        <v>0</v>
      </c>
      <c r="L107" s="24" t="e">
        <f t="shared" si="63"/>
        <v>#DIV/0!</v>
      </c>
      <c r="M107" s="37">
        <f t="shared" ref="M107" si="103">SUM(M108:M114)</f>
        <v>0</v>
      </c>
      <c r="N107" s="39" t="e">
        <f t="shared" si="64"/>
        <v>#DIV/0!</v>
      </c>
    </row>
    <row r="108" spans="1:14" ht="18.75" customHeight="1" x14ac:dyDescent="0.25">
      <c r="A108" s="8" t="s">
        <v>17</v>
      </c>
      <c r="B108" s="182" t="s">
        <v>159</v>
      </c>
      <c r="C108" s="183"/>
      <c r="D108" s="12"/>
      <c r="E108" s="9"/>
      <c r="F108" s="51" t="e">
        <f t="shared" si="59"/>
        <v>#DIV/0!</v>
      </c>
      <c r="G108" s="9"/>
      <c r="H108" s="51" t="e">
        <f t="shared" si="77"/>
        <v>#DIV/0!</v>
      </c>
      <c r="I108" s="10"/>
      <c r="J108" s="27" t="e">
        <f t="shared" si="62"/>
        <v>#DIV/0!</v>
      </c>
      <c r="K108" s="38">
        <f t="shared" ref="K108:K114" si="104">E108+G108+I108</f>
        <v>0</v>
      </c>
      <c r="L108" s="25" t="e">
        <f t="shared" si="63"/>
        <v>#DIV/0!</v>
      </c>
      <c r="M108" s="38">
        <f t="shared" ref="M108:M114" si="105">E108+G108</f>
        <v>0</v>
      </c>
      <c r="N108" s="25" t="e">
        <f t="shared" si="64"/>
        <v>#DIV/0!</v>
      </c>
    </row>
    <row r="109" spans="1:14" ht="18.75" customHeight="1" x14ac:dyDescent="0.25">
      <c r="A109" s="8"/>
      <c r="B109" s="182" t="s">
        <v>104</v>
      </c>
      <c r="C109" s="183"/>
      <c r="D109" s="12"/>
      <c r="E109" s="9"/>
      <c r="F109" s="51" t="e">
        <f t="shared" si="59"/>
        <v>#DIV/0!</v>
      </c>
      <c r="G109" s="9"/>
      <c r="H109" s="51" t="e">
        <f t="shared" si="77"/>
        <v>#DIV/0!</v>
      </c>
      <c r="I109" s="10"/>
      <c r="J109" s="27" t="e">
        <f t="shared" si="62"/>
        <v>#DIV/0!</v>
      </c>
      <c r="K109" s="38">
        <f t="shared" si="104"/>
        <v>0</v>
      </c>
      <c r="L109" s="25" t="e">
        <f t="shared" si="63"/>
        <v>#DIV/0!</v>
      </c>
      <c r="M109" s="38">
        <f t="shared" si="105"/>
        <v>0</v>
      </c>
      <c r="N109" s="25" t="e">
        <f t="shared" si="64"/>
        <v>#DIV/0!</v>
      </c>
    </row>
    <row r="110" spans="1:14" ht="18.75" customHeight="1" x14ac:dyDescent="0.25">
      <c r="A110" s="8" t="s">
        <v>29</v>
      </c>
      <c r="B110" s="182" t="s">
        <v>5</v>
      </c>
      <c r="C110" s="183"/>
      <c r="D110" s="12"/>
      <c r="E110" s="9"/>
      <c r="F110" s="51" t="e">
        <f t="shared" si="59"/>
        <v>#DIV/0!</v>
      </c>
      <c r="G110" s="9"/>
      <c r="H110" s="51" t="e">
        <f t="shared" si="77"/>
        <v>#DIV/0!</v>
      </c>
      <c r="I110" s="10"/>
      <c r="J110" s="27" t="e">
        <f t="shared" si="62"/>
        <v>#DIV/0!</v>
      </c>
      <c r="K110" s="38">
        <f t="shared" si="104"/>
        <v>0</v>
      </c>
      <c r="L110" s="25" t="e">
        <f t="shared" si="63"/>
        <v>#DIV/0!</v>
      </c>
      <c r="M110" s="38">
        <f t="shared" si="105"/>
        <v>0</v>
      </c>
      <c r="N110" s="25" t="e">
        <f t="shared" si="64"/>
        <v>#DIV/0!</v>
      </c>
    </row>
    <row r="111" spans="1:14" ht="18.75" customHeight="1" x14ac:dyDescent="0.25">
      <c r="A111" s="8" t="s">
        <v>30</v>
      </c>
      <c r="B111" s="182" t="s">
        <v>5</v>
      </c>
      <c r="C111" s="183"/>
      <c r="D111" s="12"/>
      <c r="E111" s="9"/>
      <c r="F111" s="51" t="e">
        <f t="shared" si="59"/>
        <v>#DIV/0!</v>
      </c>
      <c r="G111" s="9"/>
      <c r="H111" s="51" t="e">
        <f t="shared" si="77"/>
        <v>#DIV/0!</v>
      </c>
      <c r="I111" s="10"/>
      <c r="J111" s="27" t="e">
        <f t="shared" si="62"/>
        <v>#DIV/0!</v>
      </c>
      <c r="K111" s="38">
        <f t="shared" si="104"/>
        <v>0</v>
      </c>
      <c r="L111" s="25" t="e">
        <f t="shared" si="63"/>
        <v>#DIV/0!</v>
      </c>
      <c r="M111" s="38">
        <f t="shared" si="105"/>
        <v>0</v>
      </c>
      <c r="N111" s="25" t="e">
        <f t="shared" si="64"/>
        <v>#DIV/0!</v>
      </c>
    </row>
    <row r="112" spans="1:14" ht="18.75" customHeight="1" x14ac:dyDescent="0.25">
      <c r="A112" s="8" t="s">
        <v>31</v>
      </c>
      <c r="B112" s="182" t="s">
        <v>5</v>
      </c>
      <c r="C112" s="183"/>
      <c r="D112" s="12"/>
      <c r="E112" s="9"/>
      <c r="F112" s="51" t="e">
        <f t="shared" si="59"/>
        <v>#DIV/0!</v>
      </c>
      <c r="G112" s="9"/>
      <c r="H112" s="51" t="e">
        <f t="shared" si="77"/>
        <v>#DIV/0!</v>
      </c>
      <c r="I112" s="10"/>
      <c r="J112" s="27" t="e">
        <f t="shared" si="62"/>
        <v>#DIV/0!</v>
      </c>
      <c r="K112" s="38">
        <f t="shared" si="104"/>
        <v>0</v>
      </c>
      <c r="L112" s="25" t="e">
        <f t="shared" si="63"/>
        <v>#DIV/0!</v>
      </c>
      <c r="M112" s="38">
        <f t="shared" si="105"/>
        <v>0</v>
      </c>
      <c r="N112" s="25" t="e">
        <f t="shared" si="64"/>
        <v>#DIV/0!</v>
      </c>
    </row>
    <row r="113" spans="1:14" ht="18.75" customHeight="1" x14ac:dyDescent="0.25">
      <c r="A113" s="8" t="s">
        <v>4</v>
      </c>
      <c r="B113" s="182" t="s">
        <v>5</v>
      </c>
      <c r="C113" s="183"/>
      <c r="D113" s="12"/>
      <c r="E113" s="9"/>
      <c r="F113" s="51" t="e">
        <f t="shared" si="59"/>
        <v>#DIV/0!</v>
      </c>
      <c r="G113" s="9"/>
      <c r="H113" s="51" t="e">
        <f t="shared" si="77"/>
        <v>#DIV/0!</v>
      </c>
      <c r="I113" s="10"/>
      <c r="J113" s="27" t="e">
        <f t="shared" si="62"/>
        <v>#DIV/0!</v>
      </c>
      <c r="K113" s="38">
        <f t="shared" si="104"/>
        <v>0</v>
      </c>
      <c r="L113" s="25" t="e">
        <f t="shared" si="63"/>
        <v>#DIV/0!</v>
      </c>
      <c r="M113" s="38">
        <f t="shared" si="105"/>
        <v>0</v>
      </c>
      <c r="N113" s="25" t="e">
        <f t="shared" si="64"/>
        <v>#DIV/0!</v>
      </c>
    </row>
    <row r="114" spans="1:14" ht="18.75" customHeight="1" x14ac:dyDescent="0.25">
      <c r="A114" s="8" t="s">
        <v>32</v>
      </c>
      <c r="B114" s="182" t="s">
        <v>5</v>
      </c>
      <c r="C114" s="183"/>
      <c r="D114" s="12"/>
      <c r="E114" s="9"/>
      <c r="F114" s="51" t="e">
        <f t="shared" si="59"/>
        <v>#DIV/0!</v>
      </c>
      <c r="G114" s="9"/>
      <c r="H114" s="51" t="e">
        <f t="shared" si="77"/>
        <v>#DIV/0!</v>
      </c>
      <c r="I114" s="10"/>
      <c r="J114" s="27" t="e">
        <f t="shared" si="62"/>
        <v>#DIV/0!</v>
      </c>
      <c r="K114" s="38">
        <f t="shared" si="104"/>
        <v>0</v>
      </c>
      <c r="L114" s="25" t="e">
        <f t="shared" si="63"/>
        <v>#DIV/0!</v>
      </c>
      <c r="M114" s="38">
        <f t="shared" si="105"/>
        <v>0</v>
      </c>
      <c r="N114" s="25" t="e">
        <f t="shared" si="64"/>
        <v>#DIV/0!</v>
      </c>
    </row>
    <row r="115" spans="1:14" ht="18.75" customHeight="1" thickBot="1" x14ac:dyDescent="0.3">
      <c r="A115" s="190" t="s">
        <v>6</v>
      </c>
      <c r="B115" s="191"/>
      <c r="C115" s="192"/>
      <c r="D115" s="11">
        <f>D12+D61+D75+D83+D91+D99+D107</f>
        <v>0</v>
      </c>
      <c r="E115" s="105">
        <f>E12+E61+E75+E83+E91+E99+E107</f>
        <v>0</v>
      </c>
      <c r="F115" s="106" t="e">
        <f t="shared" si="59"/>
        <v>#DIV/0!</v>
      </c>
      <c r="G115" s="148">
        <f>G12+G61+G75+G83+G91+G99+G107</f>
        <v>0</v>
      </c>
      <c r="H115" s="149" t="e">
        <f t="shared" si="77"/>
        <v>#DIV/0!</v>
      </c>
      <c r="I115" s="107">
        <f>I12+I61+I75+I83+I91+I99+I107</f>
        <v>0</v>
      </c>
      <c r="J115" s="108" t="e">
        <f t="shared" si="62"/>
        <v>#DIV/0!</v>
      </c>
      <c r="K115" s="109">
        <f>K12+K61+K75+K83+K91+K99+K107</f>
        <v>0</v>
      </c>
      <c r="L115" s="110" t="e">
        <f t="shared" si="63"/>
        <v>#DIV/0!</v>
      </c>
      <c r="M115" s="109">
        <f>M12+M61+M75+M83+M91+M99+M107</f>
        <v>0</v>
      </c>
      <c r="N115" s="110" t="e">
        <f t="shared" si="64"/>
        <v>#DIV/0!</v>
      </c>
    </row>
    <row r="116" spans="1:14" ht="48" customHeight="1" thickBot="1" x14ac:dyDescent="0.3">
      <c r="A116" s="203" t="s">
        <v>28</v>
      </c>
      <c r="B116" s="204"/>
      <c r="C116" s="204"/>
      <c r="D116" s="21" t="s">
        <v>8</v>
      </c>
      <c r="E116" s="42" t="s">
        <v>35</v>
      </c>
      <c r="F116" s="43" t="s">
        <v>36</v>
      </c>
      <c r="G116" s="146" t="s">
        <v>165</v>
      </c>
      <c r="H116" s="147" t="s">
        <v>166</v>
      </c>
      <c r="I116" s="16" t="s">
        <v>14</v>
      </c>
      <c r="J116" s="26" t="s">
        <v>15</v>
      </c>
      <c r="K116" s="34" t="s">
        <v>9</v>
      </c>
      <c r="L116" s="36" t="s">
        <v>10</v>
      </c>
      <c r="M116" s="41" t="s">
        <v>51</v>
      </c>
      <c r="N116" s="35" t="s">
        <v>52</v>
      </c>
    </row>
    <row r="117" spans="1:14" ht="18.75" customHeight="1" x14ac:dyDescent="0.25">
      <c r="A117" s="213" t="s">
        <v>106</v>
      </c>
      <c r="B117" s="214"/>
      <c r="C117" s="215"/>
      <c r="D117" s="13">
        <f>SUM(D118:D119)</f>
        <v>0</v>
      </c>
      <c r="E117" s="49">
        <f>SUM(E118:E119)</f>
        <v>0</v>
      </c>
      <c r="F117" s="50" t="e">
        <f t="shared" ref="F117:F148" si="106">E117/$K117</f>
        <v>#DIV/0!</v>
      </c>
      <c r="G117" s="49">
        <f>SUM(G118:G119)</f>
        <v>0</v>
      </c>
      <c r="H117" s="50" t="e">
        <f t="shared" ref="H117:H148" si="107">G117/$K117</f>
        <v>#DIV/0!</v>
      </c>
      <c r="I117" s="14">
        <f>SUM(I118:I119)</f>
        <v>0</v>
      </c>
      <c r="J117" s="15" t="e">
        <f t="shared" ref="J117:J137" si="108">I117/$K117</f>
        <v>#DIV/0!</v>
      </c>
      <c r="K117" s="37">
        <f>SUM(K118:K119)</f>
        <v>0</v>
      </c>
      <c r="L117" s="24" t="e">
        <f t="shared" ref="L117:L119" si="109">K117/$D117</f>
        <v>#DIV/0!</v>
      </c>
      <c r="M117" s="37">
        <f>SUM(M118:M119)</f>
        <v>0</v>
      </c>
      <c r="N117" s="39" t="e">
        <f t="shared" ref="N117:N119" si="110">M117/$K117</f>
        <v>#DIV/0!</v>
      </c>
    </row>
    <row r="118" spans="1:14" ht="18.75" customHeight="1" x14ac:dyDescent="0.25">
      <c r="A118" s="8" t="s">
        <v>17</v>
      </c>
      <c r="B118" s="182" t="s">
        <v>160</v>
      </c>
      <c r="C118" s="183"/>
      <c r="D118" s="12"/>
      <c r="E118" s="9"/>
      <c r="F118" s="51" t="e">
        <f t="shared" si="106"/>
        <v>#DIV/0!</v>
      </c>
      <c r="G118" s="9"/>
      <c r="H118" s="51" t="e">
        <f t="shared" si="107"/>
        <v>#DIV/0!</v>
      </c>
      <c r="I118" s="10"/>
      <c r="J118" s="27" t="e">
        <f t="shared" si="108"/>
        <v>#DIV/0!</v>
      </c>
      <c r="K118" s="38">
        <f t="shared" ref="K118:K119" si="111">E118+G118+I118</f>
        <v>0</v>
      </c>
      <c r="L118" s="25" t="e">
        <f t="shared" si="109"/>
        <v>#DIV/0!</v>
      </c>
      <c r="M118" s="38">
        <f t="shared" ref="M118:M119" si="112">E118+G118</f>
        <v>0</v>
      </c>
      <c r="N118" s="25" t="e">
        <f t="shared" si="110"/>
        <v>#DIV/0!</v>
      </c>
    </row>
    <row r="119" spans="1:14" ht="18.75" customHeight="1" x14ac:dyDescent="0.25">
      <c r="A119" s="8" t="s">
        <v>18</v>
      </c>
      <c r="B119" s="182" t="s">
        <v>160</v>
      </c>
      <c r="C119" s="183"/>
      <c r="D119" s="12"/>
      <c r="E119" s="9"/>
      <c r="F119" s="51" t="e">
        <f t="shared" si="106"/>
        <v>#DIV/0!</v>
      </c>
      <c r="G119" s="9"/>
      <c r="H119" s="51" t="e">
        <f t="shared" si="107"/>
        <v>#DIV/0!</v>
      </c>
      <c r="I119" s="10"/>
      <c r="J119" s="27" t="e">
        <f t="shared" si="108"/>
        <v>#DIV/0!</v>
      </c>
      <c r="K119" s="38">
        <f t="shared" si="111"/>
        <v>0</v>
      </c>
      <c r="L119" s="25" t="e">
        <f t="shared" si="109"/>
        <v>#DIV/0!</v>
      </c>
      <c r="M119" s="38">
        <f t="shared" si="112"/>
        <v>0</v>
      </c>
      <c r="N119" s="25" t="e">
        <f t="shared" si="110"/>
        <v>#DIV/0!</v>
      </c>
    </row>
    <row r="120" spans="1:14" ht="18.75" customHeight="1" x14ac:dyDescent="0.25">
      <c r="A120" s="187" t="s">
        <v>107</v>
      </c>
      <c r="B120" s="188"/>
      <c r="C120" s="189"/>
      <c r="D120" s="13">
        <f>SUM(D121:D122)</f>
        <v>0</v>
      </c>
      <c r="E120" s="49">
        <f>SUM(E121:E122)</f>
        <v>0</v>
      </c>
      <c r="F120" s="50" t="e">
        <f t="shared" si="106"/>
        <v>#DIV/0!</v>
      </c>
      <c r="G120" s="49">
        <f>SUM(G121:G122)</f>
        <v>0</v>
      </c>
      <c r="H120" s="50" t="e">
        <f t="shared" si="107"/>
        <v>#DIV/0!</v>
      </c>
      <c r="I120" s="14">
        <f>SUM(I121:I122)</f>
        <v>0</v>
      </c>
      <c r="J120" s="15" t="e">
        <f t="shared" si="108"/>
        <v>#DIV/0!</v>
      </c>
      <c r="K120" s="37">
        <f>SUM(K121:K122)</f>
        <v>0</v>
      </c>
      <c r="L120" s="24" t="e">
        <f t="shared" ref="L120:L137" si="113">K120/$D120</f>
        <v>#DIV/0!</v>
      </c>
      <c r="M120" s="37">
        <f>SUM(M121:M122)</f>
        <v>0</v>
      </c>
      <c r="N120" s="39" t="e">
        <f t="shared" ref="N120:N137" si="114">M120/$K120</f>
        <v>#DIV/0!</v>
      </c>
    </row>
    <row r="121" spans="1:14" ht="18.75" customHeight="1" x14ac:dyDescent="0.25">
      <c r="A121" s="8" t="s">
        <v>17</v>
      </c>
      <c r="B121" s="182" t="s">
        <v>103</v>
      </c>
      <c r="C121" s="183"/>
      <c r="D121" s="12"/>
      <c r="E121" s="9"/>
      <c r="F121" s="51" t="e">
        <f t="shared" si="106"/>
        <v>#DIV/0!</v>
      </c>
      <c r="G121" s="9"/>
      <c r="H121" s="51" t="e">
        <f t="shared" si="107"/>
        <v>#DIV/0!</v>
      </c>
      <c r="I121" s="10"/>
      <c r="J121" s="27" t="e">
        <f t="shared" si="108"/>
        <v>#DIV/0!</v>
      </c>
      <c r="K121" s="38">
        <f t="shared" ref="K121:K122" si="115">E121+G121+I121</f>
        <v>0</v>
      </c>
      <c r="L121" s="25" t="e">
        <f t="shared" si="113"/>
        <v>#DIV/0!</v>
      </c>
      <c r="M121" s="38">
        <f t="shared" ref="M121:M122" si="116">E121+G121</f>
        <v>0</v>
      </c>
      <c r="N121" s="25" t="e">
        <f t="shared" si="114"/>
        <v>#DIV/0!</v>
      </c>
    </row>
    <row r="122" spans="1:14" ht="18.75" customHeight="1" x14ac:dyDescent="0.25">
      <c r="A122" s="8" t="s">
        <v>18</v>
      </c>
      <c r="B122" s="182" t="s">
        <v>103</v>
      </c>
      <c r="C122" s="183"/>
      <c r="D122" s="12"/>
      <c r="E122" s="9"/>
      <c r="F122" s="51" t="e">
        <f t="shared" si="106"/>
        <v>#DIV/0!</v>
      </c>
      <c r="G122" s="9"/>
      <c r="H122" s="51" t="e">
        <f t="shared" si="107"/>
        <v>#DIV/0!</v>
      </c>
      <c r="I122" s="10"/>
      <c r="J122" s="27" t="e">
        <f t="shared" si="108"/>
        <v>#DIV/0!</v>
      </c>
      <c r="K122" s="38">
        <f t="shared" si="115"/>
        <v>0</v>
      </c>
      <c r="L122" s="25" t="e">
        <f t="shared" si="113"/>
        <v>#DIV/0!</v>
      </c>
      <c r="M122" s="38">
        <f t="shared" si="116"/>
        <v>0</v>
      </c>
      <c r="N122" s="25" t="e">
        <f t="shared" si="114"/>
        <v>#DIV/0!</v>
      </c>
    </row>
    <row r="123" spans="1:14" ht="18.75" customHeight="1" x14ac:dyDescent="0.25">
      <c r="A123" s="187" t="s">
        <v>108</v>
      </c>
      <c r="B123" s="188"/>
      <c r="C123" s="189"/>
      <c r="D123" s="13">
        <f>SUM(D124:D125)</f>
        <v>0</v>
      </c>
      <c r="E123" s="49">
        <f>SUM(E124:E125)</f>
        <v>0</v>
      </c>
      <c r="F123" s="50" t="e">
        <f t="shared" si="106"/>
        <v>#DIV/0!</v>
      </c>
      <c r="G123" s="49">
        <f>SUM(G124:G125)</f>
        <v>0</v>
      </c>
      <c r="H123" s="50" t="e">
        <f t="shared" si="107"/>
        <v>#DIV/0!</v>
      </c>
      <c r="I123" s="14">
        <f>SUM(I124:I125)</f>
        <v>0</v>
      </c>
      <c r="J123" s="15" t="e">
        <f t="shared" si="108"/>
        <v>#DIV/0!</v>
      </c>
      <c r="K123" s="37">
        <f>SUM(K124:K125)</f>
        <v>0</v>
      </c>
      <c r="L123" s="24" t="e">
        <f t="shared" si="113"/>
        <v>#DIV/0!</v>
      </c>
      <c r="M123" s="37">
        <f>SUM(M124:M125)</f>
        <v>0</v>
      </c>
      <c r="N123" s="39" t="e">
        <f t="shared" si="114"/>
        <v>#DIV/0!</v>
      </c>
    </row>
    <row r="124" spans="1:14" ht="18.75" customHeight="1" x14ac:dyDescent="0.25">
      <c r="A124" s="8" t="s">
        <v>1</v>
      </c>
      <c r="B124" s="182" t="s">
        <v>5</v>
      </c>
      <c r="C124" s="183"/>
      <c r="D124" s="12"/>
      <c r="E124" s="9"/>
      <c r="F124" s="51" t="e">
        <f t="shared" si="106"/>
        <v>#DIV/0!</v>
      </c>
      <c r="G124" s="9"/>
      <c r="H124" s="51" t="e">
        <f t="shared" si="107"/>
        <v>#DIV/0!</v>
      </c>
      <c r="I124" s="10"/>
      <c r="J124" s="27" t="e">
        <f t="shared" si="108"/>
        <v>#DIV/0!</v>
      </c>
      <c r="K124" s="38">
        <f t="shared" ref="K124:K125" si="117">E124+G124+I124</f>
        <v>0</v>
      </c>
      <c r="L124" s="25" t="e">
        <f t="shared" si="113"/>
        <v>#DIV/0!</v>
      </c>
      <c r="M124" s="38">
        <f t="shared" ref="M124:M125" si="118">E124+G124</f>
        <v>0</v>
      </c>
      <c r="N124" s="25" t="e">
        <f t="shared" si="114"/>
        <v>#DIV/0!</v>
      </c>
    </row>
    <row r="125" spans="1:14" ht="18.75" customHeight="1" x14ac:dyDescent="0.25">
      <c r="A125" s="8" t="s">
        <v>19</v>
      </c>
      <c r="B125" s="182" t="s">
        <v>5</v>
      </c>
      <c r="C125" s="183"/>
      <c r="D125" s="12"/>
      <c r="E125" s="9"/>
      <c r="F125" s="51" t="e">
        <f t="shared" si="106"/>
        <v>#DIV/0!</v>
      </c>
      <c r="G125" s="9"/>
      <c r="H125" s="51" t="e">
        <f t="shared" si="107"/>
        <v>#DIV/0!</v>
      </c>
      <c r="I125" s="10"/>
      <c r="J125" s="27" t="e">
        <f t="shared" si="108"/>
        <v>#DIV/0!</v>
      </c>
      <c r="K125" s="38">
        <f t="shared" si="117"/>
        <v>0</v>
      </c>
      <c r="L125" s="25" t="e">
        <f t="shared" si="113"/>
        <v>#DIV/0!</v>
      </c>
      <c r="M125" s="38">
        <f t="shared" si="118"/>
        <v>0</v>
      </c>
      <c r="N125" s="25" t="e">
        <f t="shared" si="114"/>
        <v>#DIV/0!</v>
      </c>
    </row>
    <row r="126" spans="1:14" ht="18.75" customHeight="1" x14ac:dyDescent="0.25">
      <c r="A126" s="187" t="s">
        <v>109</v>
      </c>
      <c r="B126" s="188"/>
      <c r="C126" s="189"/>
      <c r="D126" s="13">
        <f>SUM(D127:D128)</f>
        <v>0</v>
      </c>
      <c r="E126" s="49">
        <f>SUM(E127:E128)</f>
        <v>0</v>
      </c>
      <c r="F126" s="50" t="e">
        <f t="shared" si="106"/>
        <v>#DIV/0!</v>
      </c>
      <c r="G126" s="49">
        <f>SUM(G127:G128)</f>
        <v>0</v>
      </c>
      <c r="H126" s="50" t="e">
        <f t="shared" si="107"/>
        <v>#DIV/0!</v>
      </c>
      <c r="I126" s="14">
        <f>SUM(I127:I128)</f>
        <v>0</v>
      </c>
      <c r="J126" s="15" t="e">
        <f t="shared" si="108"/>
        <v>#DIV/0!</v>
      </c>
      <c r="K126" s="37">
        <f>SUM(K127:K128)</f>
        <v>0</v>
      </c>
      <c r="L126" s="24" t="e">
        <f t="shared" si="113"/>
        <v>#DIV/0!</v>
      </c>
      <c r="M126" s="37">
        <f>SUM(M127:M128)</f>
        <v>0</v>
      </c>
      <c r="N126" s="39" t="e">
        <f t="shared" si="114"/>
        <v>#DIV/0!</v>
      </c>
    </row>
    <row r="127" spans="1:14" ht="18.75" customHeight="1" x14ac:dyDescent="0.25">
      <c r="A127" s="8" t="s">
        <v>2</v>
      </c>
      <c r="B127" s="182" t="s">
        <v>5</v>
      </c>
      <c r="C127" s="183"/>
      <c r="D127" s="12"/>
      <c r="E127" s="9"/>
      <c r="F127" s="51" t="e">
        <f t="shared" si="106"/>
        <v>#DIV/0!</v>
      </c>
      <c r="G127" s="9"/>
      <c r="H127" s="51" t="e">
        <f t="shared" si="107"/>
        <v>#DIV/0!</v>
      </c>
      <c r="I127" s="10"/>
      <c r="J127" s="27" t="e">
        <f t="shared" si="108"/>
        <v>#DIV/0!</v>
      </c>
      <c r="K127" s="38">
        <f t="shared" ref="K127:K128" si="119">E127+G127+I127</f>
        <v>0</v>
      </c>
      <c r="L127" s="25" t="e">
        <f t="shared" si="113"/>
        <v>#DIV/0!</v>
      </c>
      <c r="M127" s="38">
        <f t="shared" ref="M127:M128" si="120">E127+G127</f>
        <v>0</v>
      </c>
      <c r="N127" s="25" t="e">
        <f t="shared" si="114"/>
        <v>#DIV/0!</v>
      </c>
    </row>
    <row r="128" spans="1:14" ht="18.75" customHeight="1" x14ac:dyDescent="0.25">
      <c r="A128" s="8" t="s">
        <v>20</v>
      </c>
      <c r="B128" s="182" t="s">
        <v>5</v>
      </c>
      <c r="C128" s="183"/>
      <c r="D128" s="12"/>
      <c r="E128" s="9"/>
      <c r="F128" s="51" t="e">
        <f t="shared" si="106"/>
        <v>#DIV/0!</v>
      </c>
      <c r="G128" s="9"/>
      <c r="H128" s="51" t="e">
        <f t="shared" si="107"/>
        <v>#DIV/0!</v>
      </c>
      <c r="I128" s="10"/>
      <c r="J128" s="27" t="e">
        <f t="shared" si="108"/>
        <v>#DIV/0!</v>
      </c>
      <c r="K128" s="38">
        <f t="shared" si="119"/>
        <v>0</v>
      </c>
      <c r="L128" s="25" t="e">
        <f t="shared" si="113"/>
        <v>#DIV/0!</v>
      </c>
      <c r="M128" s="38">
        <f t="shared" si="120"/>
        <v>0</v>
      </c>
      <c r="N128" s="25" t="e">
        <f t="shared" si="114"/>
        <v>#DIV/0!</v>
      </c>
    </row>
    <row r="129" spans="1:14" ht="18.75" customHeight="1" x14ac:dyDescent="0.25">
      <c r="A129" s="187" t="s">
        <v>110</v>
      </c>
      <c r="B129" s="188"/>
      <c r="C129" s="189"/>
      <c r="D129" s="13">
        <f>SUM(D130:D131)</f>
        <v>0</v>
      </c>
      <c r="E129" s="49">
        <f>SUM(E130:E131)</f>
        <v>0</v>
      </c>
      <c r="F129" s="50" t="e">
        <f t="shared" si="106"/>
        <v>#DIV/0!</v>
      </c>
      <c r="G129" s="49">
        <f>SUM(G130:G131)</f>
        <v>0</v>
      </c>
      <c r="H129" s="50" t="e">
        <f t="shared" si="107"/>
        <v>#DIV/0!</v>
      </c>
      <c r="I129" s="14">
        <f>SUM(I130:I131)</f>
        <v>0</v>
      </c>
      <c r="J129" s="15" t="e">
        <f t="shared" si="108"/>
        <v>#DIV/0!</v>
      </c>
      <c r="K129" s="37">
        <f>SUM(K130:K131)</f>
        <v>0</v>
      </c>
      <c r="L129" s="24" t="e">
        <f t="shared" si="113"/>
        <v>#DIV/0!</v>
      </c>
      <c r="M129" s="37">
        <f>SUM(M130:M131)</f>
        <v>0</v>
      </c>
      <c r="N129" s="39" t="e">
        <f t="shared" si="114"/>
        <v>#DIV/0!</v>
      </c>
    </row>
    <row r="130" spans="1:14" ht="18.75" customHeight="1" x14ac:dyDescent="0.25">
      <c r="A130" s="8" t="s">
        <v>3</v>
      </c>
      <c r="B130" s="182" t="s">
        <v>5</v>
      </c>
      <c r="C130" s="183"/>
      <c r="D130" s="12"/>
      <c r="E130" s="9"/>
      <c r="F130" s="51" t="e">
        <f t="shared" si="106"/>
        <v>#DIV/0!</v>
      </c>
      <c r="G130" s="9"/>
      <c r="H130" s="51" t="e">
        <f t="shared" si="107"/>
        <v>#DIV/0!</v>
      </c>
      <c r="I130" s="10"/>
      <c r="J130" s="27" t="e">
        <f t="shared" si="108"/>
        <v>#DIV/0!</v>
      </c>
      <c r="K130" s="38">
        <f t="shared" ref="K130:K131" si="121">E130+G130+I130</f>
        <v>0</v>
      </c>
      <c r="L130" s="25" t="e">
        <f t="shared" si="113"/>
        <v>#DIV/0!</v>
      </c>
      <c r="M130" s="38">
        <f t="shared" ref="M130:M131" si="122">E130+G130</f>
        <v>0</v>
      </c>
      <c r="N130" s="25" t="e">
        <f t="shared" si="114"/>
        <v>#DIV/0!</v>
      </c>
    </row>
    <row r="131" spans="1:14" ht="18.75" customHeight="1" x14ac:dyDescent="0.25">
      <c r="A131" s="8" t="s">
        <v>21</v>
      </c>
      <c r="B131" s="182" t="s">
        <v>5</v>
      </c>
      <c r="C131" s="183"/>
      <c r="D131" s="12"/>
      <c r="E131" s="9"/>
      <c r="F131" s="51" t="e">
        <f t="shared" si="106"/>
        <v>#DIV/0!</v>
      </c>
      <c r="G131" s="9"/>
      <c r="H131" s="51" t="e">
        <f t="shared" si="107"/>
        <v>#DIV/0!</v>
      </c>
      <c r="I131" s="10"/>
      <c r="J131" s="27" t="e">
        <f t="shared" si="108"/>
        <v>#DIV/0!</v>
      </c>
      <c r="K131" s="38">
        <f t="shared" si="121"/>
        <v>0</v>
      </c>
      <c r="L131" s="25" t="e">
        <f t="shared" si="113"/>
        <v>#DIV/0!</v>
      </c>
      <c r="M131" s="38">
        <f t="shared" si="122"/>
        <v>0</v>
      </c>
      <c r="N131" s="25" t="e">
        <f t="shared" si="114"/>
        <v>#DIV/0!</v>
      </c>
    </row>
    <row r="132" spans="1:14" ht="18.75" customHeight="1" x14ac:dyDescent="0.25">
      <c r="A132" s="187" t="s">
        <v>111</v>
      </c>
      <c r="B132" s="188"/>
      <c r="C132" s="189"/>
      <c r="D132" s="13">
        <f>SUM(D133:D134)</f>
        <v>0</v>
      </c>
      <c r="E132" s="49">
        <f>SUM(E133:E134)</f>
        <v>0</v>
      </c>
      <c r="F132" s="50" t="e">
        <f t="shared" si="106"/>
        <v>#DIV/0!</v>
      </c>
      <c r="G132" s="49">
        <f>SUM(G133:G134)</f>
        <v>0</v>
      </c>
      <c r="H132" s="50" t="e">
        <f t="shared" si="107"/>
        <v>#DIV/0!</v>
      </c>
      <c r="I132" s="14">
        <f>SUM(I133:I134)</f>
        <v>0</v>
      </c>
      <c r="J132" s="15" t="e">
        <f t="shared" si="108"/>
        <v>#DIV/0!</v>
      </c>
      <c r="K132" s="37">
        <f>SUM(K133:K134)</f>
        <v>0</v>
      </c>
      <c r="L132" s="24" t="e">
        <f t="shared" si="113"/>
        <v>#DIV/0!</v>
      </c>
      <c r="M132" s="37">
        <f>SUM(M133:M134)</f>
        <v>0</v>
      </c>
      <c r="N132" s="39" t="e">
        <f t="shared" si="114"/>
        <v>#DIV/0!</v>
      </c>
    </row>
    <row r="133" spans="1:14" ht="18.75" customHeight="1" x14ac:dyDescent="0.25">
      <c r="A133" s="8" t="s">
        <v>4</v>
      </c>
      <c r="B133" s="182" t="s">
        <v>5</v>
      </c>
      <c r="C133" s="183"/>
      <c r="D133" s="12"/>
      <c r="E133" s="9"/>
      <c r="F133" s="51" t="e">
        <f t="shared" si="106"/>
        <v>#DIV/0!</v>
      </c>
      <c r="G133" s="9"/>
      <c r="H133" s="51" t="e">
        <f t="shared" si="107"/>
        <v>#DIV/0!</v>
      </c>
      <c r="I133" s="10"/>
      <c r="J133" s="27" t="e">
        <f t="shared" si="108"/>
        <v>#DIV/0!</v>
      </c>
      <c r="K133" s="38">
        <f t="shared" ref="K133:K134" si="123">E133+G133+I133</f>
        <v>0</v>
      </c>
      <c r="L133" s="25" t="e">
        <f t="shared" si="113"/>
        <v>#DIV/0!</v>
      </c>
      <c r="M133" s="38">
        <f t="shared" ref="M133:M134" si="124">E133+G133</f>
        <v>0</v>
      </c>
      <c r="N133" s="25" t="e">
        <f t="shared" si="114"/>
        <v>#DIV/0!</v>
      </c>
    </row>
    <row r="134" spans="1:14" ht="18.75" customHeight="1" x14ac:dyDescent="0.25">
      <c r="A134" s="8" t="s">
        <v>22</v>
      </c>
      <c r="B134" s="182" t="s">
        <v>5</v>
      </c>
      <c r="C134" s="183"/>
      <c r="D134" s="12"/>
      <c r="E134" s="9"/>
      <c r="F134" s="51" t="e">
        <f t="shared" si="106"/>
        <v>#DIV/0!</v>
      </c>
      <c r="G134" s="9"/>
      <c r="H134" s="51" t="e">
        <f t="shared" si="107"/>
        <v>#DIV/0!</v>
      </c>
      <c r="I134" s="10"/>
      <c r="J134" s="27" t="e">
        <f t="shared" si="108"/>
        <v>#DIV/0!</v>
      </c>
      <c r="K134" s="38">
        <f t="shared" si="123"/>
        <v>0</v>
      </c>
      <c r="L134" s="25" t="e">
        <f t="shared" si="113"/>
        <v>#DIV/0!</v>
      </c>
      <c r="M134" s="38">
        <f t="shared" si="124"/>
        <v>0</v>
      </c>
      <c r="N134" s="25" t="e">
        <f t="shared" si="114"/>
        <v>#DIV/0!</v>
      </c>
    </row>
    <row r="135" spans="1:14" ht="18.75" customHeight="1" x14ac:dyDescent="0.25">
      <c r="A135" s="199" t="s">
        <v>112</v>
      </c>
      <c r="B135" s="200"/>
      <c r="C135" s="201"/>
      <c r="D135" s="13">
        <f>SUM(D136:D139)</f>
        <v>0</v>
      </c>
      <c r="E135" s="49">
        <f>SUM(E136:E139)</f>
        <v>0</v>
      </c>
      <c r="F135" s="50" t="e">
        <f t="shared" si="106"/>
        <v>#DIV/0!</v>
      </c>
      <c r="G135" s="49">
        <f>SUM(G136:G139)</f>
        <v>0</v>
      </c>
      <c r="H135" s="50" t="e">
        <f t="shared" si="107"/>
        <v>#DIV/0!</v>
      </c>
      <c r="I135" s="14">
        <f>SUM(I136:I139)</f>
        <v>0</v>
      </c>
      <c r="J135" s="15" t="e">
        <f t="shared" si="108"/>
        <v>#DIV/0!</v>
      </c>
      <c r="K135" s="37">
        <f>SUM(K136:K139)</f>
        <v>0</v>
      </c>
      <c r="L135" s="24" t="e">
        <f t="shared" si="113"/>
        <v>#DIV/0!</v>
      </c>
      <c r="M135" s="37">
        <f>SUM(M136:M139)</f>
        <v>0</v>
      </c>
      <c r="N135" s="39" t="e">
        <f t="shared" si="114"/>
        <v>#DIV/0!</v>
      </c>
    </row>
    <row r="136" spans="1:14" ht="18.75" customHeight="1" x14ac:dyDescent="0.25">
      <c r="A136" s="59" t="s">
        <v>56</v>
      </c>
      <c r="B136" s="182" t="s">
        <v>5</v>
      </c>
      <c r="C136" s="183"/>
      <c r="D136" s="12"/>
      <c r="E136" s="9"/>
      <c r="F136" s="51" t="e">
        <f t="shared" si="106"/>
        <v>#DIV/0!</v>
      </c>
      <c r="G136" s="9"/>
      <c r="H136" s="51" t="e">
        <f t="shared" si="107"/>
        <v>#DIV/0!</v>
      </c>
      <c r="I136" s="10"/>
      <c r="J136" s="27" t="e">
        <f t="shared" si="108"/>
        <v>#DIV/0!</v>
      </c>
      <c r="K136" s="38">
        <f t="shared" ref="K136:K139" si="125">E136+G136+I136</f>
        <v>0</v>
      </c>
      <c r="L136" s="25" t="e">
        <f t="shared" si="113"/>
        <v>#DIV/0!</v>
      </c>
      <c r="M136" s="38">
        <f t="shared" ref="M136:M139" si="126">E136+G136</f>
        <v>0</v>
      </c>
      <c r="N136" s="25" t="e">
        <f t="shared" si="114"/>
        <v>#DIV/0!</v>
      </c>
    </row>
    <row r="137" spans="1:14" ht="18.600000000000001" customHeight="1" x14ac:dyDescent="0.25">
      <c r="A137" s="59" t="s">
        <v>57</v>
      </c>
      <c r="B137" s="182" t="s">
        <v>5</v>
      </c>
      <c r="C137" s="183"/>
      <c r="D137" s="12"/>
      <c r="E137" s="9"/>
      <c r="F137" s="51" t="e">
        <f t="shared" si="106"/>
        <v>#DIV/0!</v>
      </c>
      <c r="G137" s="9"/>
      <c r="H137" s="51" t="e">
        <f t="shared" si="107"/>
        <v>#DIV/0!</v>
      </c>
      <c r="I137" s="10"/>
      <c r="J137" s="27" t="e">
        <f t="shared" si="108"/>
        <v>#DIV/0!</v>
      </c>
      <c r="K137" s="38">
        <f t="shared" si="125"/>
        <v>0</v>
      </c>
      <c r="L137" s="25" t="e">
        <f t="shared" si="113"/>
        <v>#DIV/0!</v>
      </c>
      <c r="M137" s="38">
        <f t="shared" si="126"/>
        <v>0</v>
      </c>
      <c r="N137" s="25" t="e">
        <f t="shared" si="114"/>
        <v>#DIV/0!</v>
      </c>
    </row>
    <row r="138" spans="1:14" ht="18.600000000000001" customHeight="1" x14ac:dyDescent="0.25">
      <c r="A138" s="59" t="s">
        <v>169</v>
      </c>
      <c r="B138" s="182" t="s">
        <v>5</v>
      </c>
      <c r="C138" s="183"/>
      <c r="D138" s="12"/>
      <c r="E138" s="9"/>
      <c r="F138" s="51" t="e">
        <f t="shared" ref="F138" si="127">E138/$K138</f>
        <v>#DIV/0!</v>
      </c>
      <c r="G138" s="9"/>
      <c r="H138" s="51" t="e">
        <f t="shared" ref="H138" si="128">G138/$K138</f>
        <v>#DIV/0!</v>
      </c>
      <c r="I138" s="10"/>
      <c r="J138" s="27" t="e">
        <f t="shared" ref="J138" si="129">I138/$K138</f>
        <v>#DIV/0!</v>
      </c>
      <c r="K138" s="38">
        <f t="shared" ref="K138" si="130">E138+G138+I138</f>
        <v>0</v>
      </c>
      <c r="L138" s="25" t="e">
        <f t="shared" ref="L138" si="131">K138/$D138</f>
        <v>#DIV/0!</v>
      </c>
      <c r="M138" s="38">
        <f t="shared" ref="M138" si="132">E138+G138</f>
        <v>0</v>
      </c>
      <c r="N138" s="25" t="e">
        <f t="shared" ref="N138" si="133">M138/$K138</f>
        <v>#DIV/0!</v>
      </c>
    </row>
    <row r="139" spans="1:14" ht="18.600000000000001" customHeight="1" x14ac:dyDescent="0.25">
      <c r="A139" s="59" t="s">
        <v>58</v>
      </c>
      <c r="B139" s="182" t="s">
        <v>5</v>
      </c>
      <c r="C139" s="183"/>
      <c r="D139" s="12"/>
      <c r="E139" s="9"/>
      <c r="F139" s="51" t="e">
        <f t="shared" si="106"/>
        <v>#DIV/0!</v>
      </c>
      <c r="G139" s="9"/>
      <c r="H139" s="51" t="e">
        <f t="shared" si="107"/>
        <v>#DIV/0!</v>
      </c>
      <c r="I139" s="10"/>
      <c r="J139" s="27" t="e">
        <f t="shared" ref="J139:J140" si="134">I139/$K139</f>
        <v>#DIV/0!</v>
      </c>
      <c r="K139" s="38">
        <f t="shared" si="125"/>
        <v>0</v>
      </c>
      <c r="L139" s="25" t="e">
        <f t="shared" ref="L139:L147" si="135">K139/$D139</f>
        <v>#DIV/0!</v>
      </c>
      <c r="M139" s="38">
        <f t="shared" si="126"/>
        <v>0</v>
      </c>
      <c r="N139" s="25" t="e">
        <f t="shared" ref="N139:N147" si="136">M139/$K139</f>
        <v>#DIV/0!</v>
      </c>
    </row>
    <row r="140" spans="1:14" ht="18.75" customHeight="1" x14ac:dyDescent="0.25">
      <c r="A140" s="199" t="s">
        <v>113</v>
      </c>
      <c r="B140" s="200"/>
      <c r="C140" s="201"/>
      <c r="D140" s="13">
        <f t="shared" ref="D140:E140" si="137">SUM(D141:D147)</f>
        <v>0</v>
      </c>
      <c r="E140" s="49">
        <f t="shared" si="137"/>
        <v>0</v>
      </c>
      <c r="F140" s="50" t="e">
        <f t="shared" si="106"/>
        <v>#DIV/0!</v>
      </c>
      <c r="G140" s="49">
        <f t="shared" ref="G140" si="138">SUM(G141:G147)</f>
        <v>0</v>
      </c>
      <c r="H140" s="50" t="e">
        <f t="shared" si="107"/>
        <v>#DIV/0!</v>
      </c>
      <c r="I140" s="14">
        <f t="shared" ref="I140" si="139">SUM(I141:I147)</f>
        <v>0</v>
      </c>
      <c r="J140" s="15" t="e">
        <f t="shared" si="134"/>
        <v>#DIV/0!</v>
      </c>
      <c r="K140" s="37">
        <f t="shared" ref="K140" si="140">SUM(K141:K147)</f>
        <v>0</v>
      </c>
      <c r="L140" s="24" t="e">
        <f t="shared" si="135"/>
        <v>#DIV/0!</v>
      </c>
      <c r="M140" s="37">
        <f t="shared" ref="M140" si="141">SUM(M141:M147)</f>
        <v>0</v>
      </c>
      <c r="N140" s="39" t="e">
        <f t="shared" si="136"/>
        <v>#DIV/0!</v>
      </c>
    </row>
    <row r="141" spans="1:14" ht="18.75" customHeight="1" x14ac:dyDescent="0.25">
      <c r="A141" s="8" t="s">
        <v>17</v>
      </c>
      <c r="B141" s="182" t="s">
        <v>159</v>
      </c>
      <c r="C141" s="183"/>
      <c r="D141" s="12"/>
      <c r="E141" s="9"/>
      <c r="F141" s="51" t="e">
        <f t="shared" si="106"/>
        <v>#DIV/0!</v>
      </c>
      <c r="G141" s="9"/>
      <c r="H141" s="51" t="e">
        <f t="shared" si="107"/>
        <v>#DIV/0!</v>
      </c>
      <c r="I141" s="10"/>
      <c r="J141" s="27" t="e">
        <f t="shared" ref="J141:J147" si="142">I141/$K141</f>
        <v>#DIV/0!</v>
      </c>
      <c r="K141" s="38">
        <f t="shared" ref="K141:K147" si="143">E141+G141+I141</f>
        <v>0</v>
      </c>
      <c r="L141" s="25" t="e">
        <f t="shared" si="135"/>
        <v>#DIV/0!</v>
      </c>
      <c r="M141" s="38">
        <f t="shared" ref="M141:M147" si="144">E141+G141</f>
        <v>0</v>
      </c>
      <c r="N141" s="25" t="e">
        <f t="shared" si="136"/>
        <v>#DIV/0!</v>
      </c>
    </row>
    <row r="142" spans="1:14" ht="18.75" customHeight="1" x14ac:dyDescent="0.25">
      <c r="A142" s="8"/>
      <c r="B142" s="182" t="s">
        <v>104</v>
      </c>
      <c r="C142" s="183"/>
      <c r="D142" s="12"/>
      <c r="E142" s="9"/>
      <c r="F142" s="51" t="e">
        <f t="shared" si="106"/>
        <v>#DIV/0!</v>
      </c>
      <c r="G142" s="9"/>
      <c r="H142" s="51" t="e">
        <f t="shared" si="107"/>
        <v>#DIV/0!</v>
      </c>
      <c r="I142" s="10"/>
      <c r="J142" s="27" t="e">
        <f t="shared" si="142"/>
        <v>#DIV/0!</v>
      </c>
      <c r="K142" s="38">
        <f t="shared" si="143"/>
        <v>0</v>
      </c>
      <c r="L142" s="25" t="e">
        <f t="shared" si="135"/>
        <v>#DIV/0!</v>
      </c>
      <c r="M142" s="38">
        <f t="shared" si="144"/>
        <v>0</v>
      </c>
      <c r="N142" s="25" t="e">
        <f t="shared" si="136"/>
        <v>#DIV/0!</v>
      </c>
    </row>
    <row r="143" spans="1:14" ht="18.75" customHeight="1" x14ac:dyDescent="0.25">
      <c r="A143" s="8" t="s">
        <v>29</v>
      </c>
      <c r="B143" s="182" t="s">
        <v>5</v>
      </c>
      <c r="C143" s="183"/>
      <c r="D143" s="12"/>
      <c r="E143" s="9"/>
      <c r="F143" s="51" t="e">
        <f t="shared" si="106"/>
        <v>#DIV/0!</v>
      </c>
      <c r="G143" s="9"/>
      <c r="H143" s="51" t="e">
        <f t="shared" si="107"/>
        <v>#DIV/0!</v>
      </c>
      <c r="I143" s="10"/>
      <c r="J143" s="27" t="e">
        <f t="shared" si="142"/>
        <v>#DIV/0!</v>
      </c>
      <c r="K143" s="38">
        <f t="shared" si="143"/>
        <v>0</v>
      </c>
      <c r="L143" s="25" t="e">
        <f t="shared" si="135"/>
        <v>#DIV/0!</v>
      </c>
      <c r="M143" s="38">
        <f t="shared" si="144"/>
        <v>0</v>
      </c>
      <c r="N143" s="25" t="e">
        <f t="shared" si="136"/>
        <v>#DIV/0!</v>
      </c>
    </row>
    <row r="144" spans="1:14" ht="18.75" customHeight="1" x14ac:dyDescent="0.25">
      <c r="A144" s="8" t="s">
        <v>30</v>
      </c>
      <c r="B144" s="182" t="s">
        <v>5</v>
      </c>
      <c r="C144" s="183"/>
      <c r="D144" s="12"/>
      <c r="E144" s="9"/>
      <c r="F144" s="51" t="e">
        <f t="shared" si="106"/>
        <v>#DIV/0!</v>
      </c>
      <c r="G144" s="9"/>
      <c r="H144" s="51" t="e">
        <f t="shared" si="107"/>
        <v>#DIV/0!</v>
      </c>
      <c r="I144" s="10"/>
      <c r="J144" s="27" t="e">
        <f t="shared" si="142"/>
        <v>#DIV/0!</v>
      </c>
      <c r="K144" s="38">
        <f t="shared" si="143"/>
        <v>0</v>
      </c>
      <c r="L144" s="25" t="e">
        <f t="shared" si="135"/>
        <v>#DIV/0!</v>
      </c>
      <c r="M144" s="38">
        <f t="shared" si="144"/>
        <v>0</v>
      </c>
      <c r="N144" s="25" t="e">
        <f t="shared" si="136"/>
        <v>#DIV/0!</v>
      </c>
    </row>
    <row r="145" spans="1:14" ht="18.75" customHeight="1" x14ac:dyDescent="0.25">
      <c r="A145" s="8" t="s">
        <v>31</v>
      </c>
      <c r="B145" s="182" t="s">
        <v>5</v>
      </c>
      <c r="C145" s="183"/>
      <c r="D145" s="12"/>
      <c r="E145" s="9"/>
      <c r="F145" s="51" t="e">
        <f t="shared" si="106"/>
        <v>#DIV/0!</v>
      </c>
      <c r="G145" s="9"/>
      <c r="H145" s="51" t="e">
        <f t="shared" si="107"/>
        <v>#DIV/0!</v>
      </c>
      <c r="I145" s="10"/>
      <c r="J145" s="27" t="e">
        <f t="shared" si="142"/>
        <v>#DIV/0!</v>
      </c>
      <c r="K145" s="38">
        <f t="shared" si="143"/>
        <v>0</v>
      </c>
      <c r="L145" s="25" t="e">
        <f t="shared" si="135"/>
        <v>#DIV/0!</v>
      </c>
      <c r="M145" s="38">
        <f t="shared" si="144"/>
        <v>0</v>
      </c>
      <c r="N145" s="25" t="e">
        <f t="shared" si="136"/>
        <v>#DIV/0!</v>
      </c>
    </row>
    <row r="146" spans="1:14" ht="18.75" customHeight="1" x14ac:dyDescent="0.25">
      <c r="A146" s="8" t="s">
        <v>4</v>
      </c>
      <c r="B146" s="182" t="s">
        <v>5</v>
      </c>
      <c r="C146" s="183"/>
      <c r="D146" s="12"/>
      <c r="E146" s="9"/>
      <c r="F146" s="51" t="e">
        <f t="shared" si="106"/>
        <v>#DIV/0!</v>
      </c>
      <c r="G146" s="9"/>
      <c r="H146" s="51" t="e">
        <f t="shared" si="107"/>
        <v>#DIV/0!</v>
      </c>
      <c r="I146" s="10"/>
      <c r="J146" s="27" t="e">
        <f t="shared" si="142"/>
        <v>#DIV/0!</v>
      </c>
      <c r="K146" s="38">
        <f t="shared" si="143"/>
        <v>0</v>
      </c>
      <c r="L146" s="25" t="e">
        <f t="shared" si="135"/>
        <v>#DIV/0!</v>
      </c>
      <c r="M146" s="38">
        <f t="shared" si="144"/>
        <v>0</v>
      </c>
      <c r="N146" s="25" t="e">
        <f t="shared" si="136"/>
        <v>#DIV/0!</v>
      </c>
    </row>
    <row r="147" spans="1:14" ht="18.75" customHeight="1" x14ac:dyDescent="0.25">
      <c r="A147" s="8" t="s">
        <v>32</v>
      </c>
      <c r="B147" s="182" t="s">
        <v>5</v>
      </c>
      <c r="C147" s="183"/>
      <c r="D147" s="12"/>
      <c r="E147" s="9"/>
      <c r="F147" s="51" t="e">
        <f t="shared" si="106"/>
        <v>#DIV/0!</v>
      </c>
      <c r="G147" s="9"/>
      <c r="H147" s="51" t="e">
        <f t="shared" si="107"/>
        <v>#DIV/0!</v>
      </c>
      <c r="I147" s="10"/>
      <c r="J147" s="27" t="e">
        <f t="shared" si="142"/>
        <v>#DIV/0!</v>
      </c>
      <c r="K147" s="38">
        <f t="shared" si="143"/>
        <v>0</v>
      </c>
      <c r="L147" s="25" t="e">
        <f t="shared" si="135"/>
        <v>#DIV/0!</v>
      </c>
      <c r="M147" s="38">
        <f t="shared" si="144"/>
        <v>0</v>
      </c>
      <c r="N147" s="25" t="e">
        <f t="shared" si="136"/>
        <v>#DIV/0!</v>
      </c>
    </row>
    <row r="148" spans="1:14" ht="18.75" customHeight="1" thickBot="1" x14ac:dyDescent="0.3">
      <c r="A148" s="216" t="s">
        <v>33</v>
      </c>
      <c r="B148" s="217"/>
      <c r="C148" s="218"/>
      <c r="D148" s="11">
        <f>D117+D120+D123+D126+D129+D132+D135+D140</f>
        <v>0</v>
      </c>
      <c r="E148" s="105">
        <f>E117+E120+E123+E126+E129+E132+E135+E140</f>
        <v>0</v>
      </c>
      <c r="F148" s="106" t="e">
        <f t="shared" si="106"/>
        <v>#DIV/0!</v>
      </c>
      <c r="G148" s="148">
        <f>G117+G120+G123+G126+G129+G132+G135+G140</f>
        <v>0</v>
      </c>
      <c r="H148" s="149" t="e">
        <f t="shared" si="107"/>
        <v>#DIV/0!</v>
      </c>
      <c r="I148" s="107">
        <f>I117+I120+I123+I126+I129+I132+I135+I140</f>
        <v>0</v>
      </c>
      <c r="J148" s="108" t="e">
        <f>I148/$K148</f>
        <v>#DIV/0!</v>
      </c>
      <c r="K148" s="109">
        <f>K117+K120+K123+K126+K129+K132+K135+K140</f>
        <v>0</v>
      </c>
      <c r="L148" s="110" t="e">
        <f>K148/$D148</f>
        <v>#DIV/0!</v>
      </c>
      <c r="M148" s="109">
        <f>M117+M120+M123+M126+M129+M132+M135+M140</f>
        <v>0</v>
      </c>
      <c r="N148" s="110" t="e">
        <f>M148/$K148</f>
        <v>#DIV/0!</v>
      </c>
    </row>
    <row r="149" spans="1:14" ht="18.75" customHeight="1" thickBot="1" x14ac:dyDescent="0.3">
      <c r="A149" s="219" t="s">
        <v>7</v>
      </c>
      <c r="B149" s="220"/>
      <c r="C149" s="221"/>
      <c r="D149" s="28">
        <f t="shared" ref="D149:N149" si="145">D148-D115</f>
        <v>0</v>
      </c>
      <c r="E149" s="71">
        <f t="shared" si="145"/>
        <v>0</v>
      </c>
      <c r="F149" s="72" t="e">
        <f t="shared" si="145"/>
        <v>#DIV/0!</v>
      </c>
      <c r="G149" s="144">
        <f t="shared" ref="G149:H149" si="146">G148-G115</f>
        <v>0</v>
      </c>
      <c r="H149" s="145" t="e">
        <f t="shared" si="146"/>
        <v>#DIV/0!</v>
      </c>
      <c r="I149" s="29">
        <f t="shared" si="145"/>
        <v>0</v>
      </c>
      <c r="J149" s="30" t="e">
        <f t="shared" si="145"/>
        <v>#DIV/0!</v>
      </c>
      <c r="K149" s="40">
        <f t="shared" si="145"/>
        <v>0</v>
      </c>
      <c r="L149" s="31" t="e">
        <f t="shared" si="145"/>
        <v>#DIV/0!</v>
      </c>
      <c r="M149" s="40">
        <f t="shared" si="145"/>
        <v>0</v>
      </c>
      <c r="N149" s="31" t="e">
        <f t="shared" si="145"/>
        <v>#DIV/0!</v>
      </c>
    </row>
    <row r="151" spans="1:14" ht="18.75" customHeight="1" x14ac:dyDescent="0.25">
      <c r="D151" s="4"/>
      <c r="E151" s="4"/>
      <c r="F151" s="33"/>
      <c r="G151" s="4"/>
      <c r="H151" s="33"/>
    </row>
    <row r="152" spans="1:14" ht="18.75" customHeight="1" x14ac:dyDescent="0.25">
      <c r="D152" s="4"/>
      <c r="E152" s="4"/>
      <c r="F152" s="33"/>
      <c r="G152" s="4"/>
      <c r="H152" s="33"/>
    </row>
    <row r="153" spans="1:14" ht="18.75" customHeight="1" x14ac:dyDescent="0.25">
      <c r="D153" s="4"/>
      <c r="E153" s="4"/>
      <c r="F153" s="33"/>
      <c r="G153" s="4"/>
      <c r="H153" s="33"/>
    </row>
    <row r="154" spans="1:14" ht="18.75" customHeight="1" x14ac:dyDescent="0.25">
      <c r="D154" s="4"/>
      <c r="E154" s="4"/>
      <c r="F154" s="33"/>
      <c r="G154" s="4"/>
      <c r="H154" s="33"/>
    </row>
    <row r="155" spans="1:14" ht="18.75" customHeight="1" x14ac:dyDescent="0.25">
      <c r="D155" s="4"/>
      <c r="E155" s="4"/>
      <c r="F155" s="33"/>
      <c r="G155" s="4"/>
      <c r="H155" s="33"/>
    </row>
    <row r="156" spans="1:14" ht="18.75" customHeight="1" x14ac:dyDescent="0.25">
      <c r="D156" s="4"/>
      <c r="E156" s="4"/>
      <c r="F156" s="33"/>
      <c r="G156" s="4"/>
      <c r="H156" s="33"/>
    </row>
  </sheetData>
  <dataConsolidate>
    <dataRefs count="1">
      <dataRef ref="D9:D14" sheet="All HOPWA Funds Template"/>
    </dataRefs>
  </dataConsolidate>
  <mergeCells count="142">
    <mergeCell ref="A129:C129"/>
    <mergeCell ref="B130:C130"/>
    <mergeCell ref="B121:C121"/>
    <mergeCell ref="B122:C122"/>
    <mergeCell ref="A123:C123"/>
    <mergeCell ref="B124:C124"/>
    <mergeCell ref="B125:C125"/>
    <mergeCell ref="A148:C148"/>
    <mergeCell ref="A149:C149"/>
    <mergeCell ref="B136:C136"/>
    <mergeCell ref="B137:C137"/>
    <mergeCell ref="A140:C140"/>
    <mergeCell ref="B131:C131"/>
    <mergeCell ref="A132:C132"/>
    <mergeCell ref="B133:C133"/>
    <mergeCell ref="B134:C134"/>
    <mergeCell ref="A135:C135"/>
    <mergeCell ref="B139:C139"/>
    <mergeCell ref="B141:C141"/>
    <mergeCell ref="B142:C142"/>
    <mergeCell ref="B143:C143"/>
    <mergeCell ref="B144:C144"/>
    <mergeCell ref="B145:C145"/>
    <mergeCell ref="B146:C146"/>
    <mergeCell ref="A99:C99"/>
    <mergeCell ref="B100:C100"/>
    <mergeCell ref="B101:C101"/>
    <mergeCell ref="B102:C102"/>
    <mergeCell ref="B43:C43"/>
    <mergeCell ref="B44:C44"/>
    <mergeCell ref="A107:C107"/>
    <mergeCell ref="B71:C71"/>
    <mergeCell ref="B72:C72"/>
    <mergeCell ref="B73:C73"/>
    <mergeCell ref="B74:C74"/>
    <mergeCell ref="B76:C76"/>
    <mergeCell ref="B77:C77"/>
    <mergeCell ref="B78:C78"/>
    <mergeCell ref="B79:C79"/>
    <mergeCell ref="B70:C70"/>
    <mergeCell ref="B80:C80"/>
    <mergeCell ref="B81:C81"/>
    <mergeCell ref="B82:C82"/>
    <mergeCell ref="B84:C84"/>
    <mergeCell ref="B114:C114"/>
    <mergeCell ref="B103:C103"/>
    <mergeCell ref="B104:C104"/>
    <mergeCell ref="B105:C105"/>
    <mergeCell ref="B106:C106"/>
    <mergeCell ref="A116:C116"/>
    <mergeCell ref="A117:C117"/>
    <mergeCell ref="B118:C118"/>
    <mergeCell ref="B119:C119"/>
    <mergeCell ref="A13:C13"/>
    <mergeCell ref="B14:C14"/>
    <mergeCell ref="B15:C15"/>
    <mergeCell ref="B16:C16"/>
    <mergeCell ref="B17:C17"/>
    <mergeCell ref="B18:C18"/>
    <mergeCell ref="B19:C19"/>
    <mergeCell ref="B20:C20"/>
    <mergeCell ref="A29:C29"/>
    <mergeCell ref="A21:C21"/>
    <mergeCell ref="B22:C22"/>
    <mergeCell ref="B23:C23"/>
    <mergeCell ref="B24:C24"/>
    <mergeCell ref="B25:C25"/>
    <mergeCell ref="B26:C26"/>
    <mergeCell ref="B27:C27"/>
    <mergeCell ref="B28:C28"/>
    <mergeCell ref="A1:F1"/>
    <mergeCell ref="B54:C54"/>
    <mergeCell ref="B56:C56"/>
    <mergeCell ref="B57:C57"/>
    <mergeCell ref="B58:C58"/>
    <mergeCell ref="B59:C59"/>
    <mergeCell ref="B60:C60"/>
    <mergeCell ref="A11:C11"/>
    <mergeCell ref="A53:C53"/>
    <mergeCell ref="B55:C55"/>
    <mergeCell ref="A2:F2"/>
    <mergeCell ref="A3:F3"/>
    <mergeCell ref="B33:C33"/>
    <mergeCell ref="B34:C34"/>
    <mergeCell ref="B35:C35"/>
    <mergeCell ref="B36:C36"/>
    <mergeCell ref="A37:C37"/>
    <mergeCell ref="B38:C38"/>
    <mergeCell ref="B39:C39"/>
    <mergeCell ref="B40:C40"/>
    <mergeCell ref="B41:C41"/>
    <mergeCell ref="B42:C42"/>
    <mergeCell ref="B30:C30"/>
    <mergeCell ref="B31:C31"/>
    <mergeCell ref="B147:C147"/>
    <mergeCell ref="A12:C12"/>
    <mergeCell ref="A63:C63"/>
    <mergeCell ref="A61:C61"/>
    <mergeCell ref="A64:C64"/>
    <mergeCell ref="A65:C65"/>
    <mergeCell ref="A66:C66"/>
    <mergeCell ref="A67:C67"/>
    <mergeCell ref="B93:C93"/>
    <mergeCell ref="B94:C94"/>
    <mergeCell ref="A91:C91"/>
    <mergeCell ref="B85:C85"/>
    <mergeCell ref="B86:C86"/>
    <mergeCell ref="B87:C87"/>
    <mergeCell ref="B88:C88"/>
    <mergeCell ref="B89:C89"/>
    <mergeCell ref="B90:C90"/>
    <mergeCell ref="B92:C92"/>
    <mergeCell ref="A83:C83"/>
    <mergeCell ref="A62:C62"/>
    <mergeCell ref="A75:C75"/>
    <mergeCell ref="B68:C68"/>
    <mergeCell ref="B69:C69"/>
    <mergeCell ref="B32:C32"/>
    <mergeCell ref="B138:C138"/>
    <mergeCell ref="A45:C45"/>
    <mergeCell ref="B46:C46"/>
    <mergeCell ref="B47:C47"/>
    <mergeCell ref="B48:C48"/>
    <mergeCell ref="B49:C49"/>
    <mergeCell ref="B50:C50"/>
    <mergeCell ref="B51:C51"/>
    <mergeCell ref="B52:C52"/>
    <mergeCell ref="A120:C120"/>
    <mergeCell ref="A115:C115"/>
    <mergeCell ref="A126:C126"/>
    <mergeCell ref="B127:C127"/>
    <mergeCell ref="B128:C128"/>
    <mergeCell ref="B95:C95"/>
    <mergeCell ref="B96:C96"/>
    <mergeCell ref="B97:C97"/>
    <mergeCell ref="B98:C98"/>
    <mergeCell ref="B108:C108"/>
    <mergeCell ref="B109:C109"/>
    <mergeCell ref="B110:C110"/>
    <mergeCell ref="B111:C111"/>
    <mergeCell ref="B112:C112"/>
    <mergeCell ref="B113:C113"/>
  </mergeCells>
  <conditionalFormatting sqref="F7">
    <cfRule type="cellIs" dxfId="4" priority="119" operator="greaterThan">
      <formula>7%</formula>
    </cfRule>
  </conditionalFormatting>
  <conditionalFormatting sqref="F6 H6 L117:L148 L12:L115">
    <cfRule type="cellIs" dxfId="3" priority="115" operator="notEqual">
      <formula>100%</formula>
    </cfRule>
  </conditionalFormatting>
  <conditionalFormatting sqref="D149:N149">
    <cfRule type="cellIs" dxfId="2" priority="5" operator="notEqual">
      <formula>0</formula>
    </cfRule>
  </conditionalFormatting>
  <conditionalFormatting sqref="N117:N148 N12:N115">
    <cfRule type="cellIs" dxfId="1" priority="87" operator="lessThanOrEqual">
      <formula>100%</formula>
    </cfRule>
  </conditionalFormatting>
  <conditionalFormatting sqref="H7">
    <cfRule type="cellIs" dxfId="0" priority="116" operator="greaterThan">
      <formula>10%</formula>
    </cfRule>
  </conditionalFormatting>
  <dataValidations count="1">
    <dataValidation operator="lessThanOrEqual" allowBlank="1" showInputMessage="1" showErrorMessage="1" sqref="J62:L66 E11 K11 G11:I11 E116:L116 E67:L114 E140:L147 E5:H5 K117:K139 F11:F66 H12:H66 I13:I60 J11:J61 L11:L61 E13:E60 K13:K60 G13:G6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HOPWA Funds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Oden, Leigh</cp:lastModifiedBy>
  <cp:lastPrinted>2020-01-07T23:15:41Z</cp:lastPrinted>
  <dcterms:created xsi:type="dcterms:W3CDTF">2019-07-05T14:48:18Z</dcterms:created>
  <dcterms:modified xsi:type="dcterms:W3CDTF">2020-05-21T01:26:27Z</dcterms:modified>
</cp:coreProperties>
</file>